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firstSheet="7" activeTab="8"/>
  </bookViews>
  <sheets>
    <sheet name="Dochody" sheetId="1" r:id="rId1"/>
    <sheet name="Wydatki" sheetId="2" r:id="rId2"/>
    <sheet name="Przychody i rozchody" sheetId="3" r:id="rId3"/>
    <sheet name="Prognoza długu" sheetId="4" r:id="rId4"/>
    <sheet name="Wydatki inwestycyjne" sheetId="5" r:id="rId5"/>
    <sheet name="Wyd na wieloletnie prog. inwes." sheetId="6" r:id="rId6"/>
    <sheet name="Plan przych. i wyd. własnych" sheetId="7" r:id="rId7"/>
    <sheet name="Plan przych. i wyd. funduszy ce" sheetId="8" r:id="rId8"/>
    <sheet name="Wykaz dotacji" sheetId="9" r:id="rId9"/>
  </sheets>
  <definedNames/>
  <calcPr fullCalcOnLoad="1"/>
</workbook>
</file>

<file path=xl/sharedStrings.xml><?xml version="1.0" encoding="utf-8"?>
<sst xmlns="http://schemas.openxmlformats.org/spreadsheetml/2006/main" count="539" uniqueCount="376">
  <si>
    <t>Załącznik Nr 1</t>
  </si>
  <si>
    <t>Lp.</t>
  </si>
  <si>
    <t>Dział klasyfikacji</t>
  </si>
  <si>
    <t>Żródło dochodów (paragrafy klasyfikacji)</t>
  </si>
  <si>
    <t>w zł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</si>
  <si>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</si>
  <si>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</si>
  <si>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</si>
  <si>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</si>
  <si>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</si>
  <si>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</si>
  <si>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</si>
  <si>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</si>
  <si>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</si>
  <si>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</si>
  <si>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</si>
  <si>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</si>
  <si>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</si>
  <si>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</si>
  <si>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</si>
  <si>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</si>
  <si>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</si>
  <si>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</si>
  <si>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</si>
  <si>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</si>
  <si>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</si>
  <si>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</si>
  <si>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</si>
  <si>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</si>
  <si>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</si>
  <si>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</si>
  <si>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</si>
  <si>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</si>
  <si>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</si>
  <si>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</si>
  <si>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</si>
  <si>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</si>
  <si>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</si>
  <si>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</si>
  <si>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</si>
  <si>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</si>
  <si>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</si>
  <si>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</si>
  <si>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</si>
  <si>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Załącznik Nr 6</t>
  </si>
  <si>
    <t>Załącznik Nr 7</t>
  </si>
  <si>
    <t>Załącznik Nr 8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</si>
  <si>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</si>
  <si>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</si>
  <si>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</si>
  <si>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</si>
  <si>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</si>
  <si>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Stan na początek roku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</si>
  <si>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</si>
  <si>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</si>
  <si>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</si>
  <si>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</si>
  <si>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</si>
  <si>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900/90011</t>
  </si>
  <si>
    <t xml:space="preserve">Wydatki budżetu 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</si>
  <si>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</si>
  <si>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</si>
  <si>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</si>
  <si>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</si>
  <si>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</si>
  <si>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</si>
  <si>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</si>
  <si>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</si>
  <si>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</si>
  <si>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II. Subwencja ogólna</t>
  </si>
  <si>
    <t>III. Dotacje celowe otrzymane z bużetu państwa na zadania zlecone</t>
  </si>
  <si>
    <t>Ogółem dochody budżetu</t>
  </si>
  <si>
    <t>Spłaty kredytów i pożyczek długoterminowych (§ 992, 963)</t>
  </si>
  <si>
    <t>Wysokość wydatków w roku 2007</t>
  </si>
  <si>
    <t>Rady Gminy w Mircu</t>
  </si>
  <si>
    <t>010-Rolnictwo i łowiectwo</t>
  </si>
  <si>
    <t>020-Leśnictwo</t>
  </si>
  <si>
    <t>700-Gospodarka mieszkaniowa</t>
  </si>
  <si>
    <t>750-Administracja publiczna</t>
  </si>
  <si>
    <t>0830-Wpływy z usług</t>
  </si>
  <si>
    <t>0920-Pozostałe odsetki</t>
  </si>
  <si>
    <t>0970-Wpływy z różnych dochodów</t>
  </si>
  <si>
    <t>0350-Podatek od działalności gospodarczej osób fizycznych, opłacany w formie karty podatkowej</t>
  </si>
  <si>
    <t>0010-Podatek dochodowy od osób fizycznych</t>
  </si>
  <si>
    <t>0020-Podatek dochodowy od osób prawnych</t>
  </si>
  <si>
    <t>0310-Podatek od nieruchomości</t>
  </si>
  <si>
    <t>0320-Podatek rolny</t>
  </si>
  <si>
    <t>0330-Podatek leśny</t>
  </si>
  <si>
    <t>0340-Podatek od środków transportowych</t>
  </si>
  <si>
    <t>0360-Podatek od spadków i darowizn</t>
  </si>
  <si>
    <t>0500-Podatek od czynności cywilnoprawnych</t>
  </si>
  <si>
    <t>0410-Wpływy z opłaty skarbowej</t>
  </si>
  <si>
    <t>7.</t>
  </si>
  <si>
    <t>852-Pomoc społeczna</t>
  </si>
  <si>
    <t>8.</t>
  </si>
  <si>
    <t>900-Gospodarka komunalna i ochrona środowiska</t>
  </si>
  <si>
    <t>9.</t>
  </si>
  <si>
    <t>758-Różne rozliczenia</t>
  </si>
  <si>
    <t>2920-Subwencje ogólne z budżetu państwa</t>
  </si>
  <si>
    <t>10.</t>
  </si>
  <si>
    <t>11.</t>
  </si>
  <si>
    <t>12.</t>
  </si>
  <si>
    <t>13.</t>
  </si>
  <si>
    <t>14.</t>
  </si>
  <si>
    <t>15.</t>
  </si>
  <si>
    <t>801-Oświata i wychowanie</t>
  </si>
  <si>
    <t>010</t>
  </si>
  <si>
    <t>01030</t>
  </si>
  <si>
    <t>01010</t>
  </si>
  <si>
    <t>600</t>
  </si>
  <si>
    <t>60016</t>
  </si>
  <si>
    <t>700</t>
  </si>
  <si>
    <t>70005</t>
  </si>
  <si>
    <t>710</t>
  </si>
  <si>
    <t>71004</t>
  </si>
  <si>
    <t>750</t>
  </si>
  <si>
    <t>75022</t>
  </si>
  <si>
    <t>75023</t>
  </si>
  <si>
    <t>1. Rolnictwo i łowiectwo</t>
  </si>
  <si>
    <t xml:space="preserve">Pozostała działalność </t>
  </si>
  <si>
    <t>75095</t>
  </si>
  <si>
    <t>754</t>
  </si>
  <si>
    <t>Ochotnicze straże pożarne</t>
  </si>
  <si>
    <t>75412</t>
  </si>
  <si>
    <t>756</t>
  </si>
  <si>
    <t>757</t>
  </si>
  <si>
    <t>75702</t>
  </si>
  <si>
    <t>Pobór podatków, opłat i niepodatkowych nalezności budżetowych</t>
  </si>
  <si>
    <t>75647</t>
  </si>
  <si>
    <t>Rezerwy ogólne i celowe</t>
  </si>
  <si>
    <t>Szkoły podstawowe</t>
  </si>
  <si>
    <t>Przedszkola</t>
  </si>
  <si>
    <t>Gimnazja</t>
  </si>
  <si>
    <t>Dowożenie uczniów do szkół</t>
  </si>
  <si>
    <t>Pozostała działalność</t>
  </si>
  <si>
    <t>Dokształcanie i doskonalenie nauczycieli</t>
  </si>
  <si>
    <t>Przeciwdziałanie alkoholizmowi</t>
  </si>
  <si>
    <t>Ośrodki pomocy społecznej</t>
  </si>
  <si>
    <t>Usługi opiekuńcze i specjalistyczne usługi opiekuńcze</t>
  </si>
  <si>
    <t>Świetlice szkolne</t>
  </si>
  <si>
    <t>Oczyszczanie miast i wsi</t>
  </si>
  <si>
    <t>Utrzymanie zieleni w miastach i gminach</t>
  </si>
  <si>
    <t>Oświetlenie ulic, placów i dróg</t>
  </si>
  <si>
    <t>Biblioteki</t>
  </si>
  <si>
    <t>Zadania w zakresie kultury fizycznej i sportu</t>
  </si>
  <si>
    <t xml:space="preserve">   1. Administracja publiczna</t>
  </si>
  <si>
    <t>Urzędy wojewódzkie</t>
  </si>
  <si>
    <t>75011</t>
  </si>
  <si>
    <t>2. Urzędy naczelnych organów władzy państwowej,kontrolui i ochrony prawa oraz sądownictwa</t>
  </si>
  <si>
    <t>751</t>
  </si>
  <si>
    <t>Urzędy naczelnych organów władzy państwowej, kontroli i ochrony prawa</t>
  </si>
  <si>
    <t>75101</t>
  </si>
  <si>
    <t>3. Pomoc społeczna</t>
  </si>
  <si>
    <t>Świadczenia rodzinne oraz składki na ubezpieczenia emerytalne i rentowe z ubezpieczenia społecznego</t>
  </si>
  <si>
    <t>85212</t>
  </si>
  <si>
    <t>Składki na ubezpieczenie zdrowotne opłacane za osoby pobierające niektóre świadczenia z pomocy społecznej oraz niektóre świadczenia rodzinne</t>
  </si>
  <si>
    <t>85213</t>
  </si>
  <si>
    <t>85214</t>
  </si>
  <si>
    <t>RAZEM</t>
  </si>
  <si>
    <t>IV. Dotacje celowe otrzymane z bużetu państwa na zadania własne</t>
  </si>
  <si>
    <t>V. Dotacje celowe otrzymane z funduszy celowych</t>
  </si>
  <si>
    <t>16.</t>
  </si>
  <si>
    <t>Domy pomocy społecznej</t>
  </si>
  <si>
    <t>Ogółem wydatki budżetu</t>
  </si>
  <si>
    <t xml:space="preserve"> </t>
  </si>
  <si>
    <t>2.Wytwarzanie i zaopatrywanie w energię elektryczną, gaz i wodę</t>
  </si>
  <si>
    <t>400</t>
  </si>
  <si>
    <t>40002</t>
  </si>
  <si>
    <t xml:space="preserve">   3.Transport i łączność</t>
  </si>
  <si>
    <t xml:space="preserve">   4. Gospodarka mieszkaniowa</t>
  </si>
  <si>
    <t xml:space="preserve">   5. Działalność usługowa</t>
  </si>
  <si>
    <t>6. Administracja publiczna</t>
  </si>
  <si>
    <t xml:space="preserve">   7. Bezpieczeństwo publiczne i ochrona ptrzeciwpożarowa</t>
  </si>
  <si>
    <t xml:space="preserve">  9. Obsługa długu publicznego</t>
  </si>
  <si>
    <t xml:space="preserve">  10. Różne rozliczenia</t>
  </si>
  <si>
    <t>Oddziały przedszkolne w szkołach podstawowych</t>
  </si>
  <si>
    <t>11. Oświata i wychowanie</t>
  </si>
  <si>
    <t>12. Ochrona zdrowia</t>
  </si>
  <si>
    <t>13. Pomoc społeczna</t>
  </si>
  <si>
    <t>14. Edukacyjna opieka wychowawcza</t>
  </si>
  <si>
    <t>Pomoc materialna dla uczniów</t>
  </si>
  <si>
    <t>15. Gospodarka komunalna i ochrona środowiska</t>
  </si>
  <si>
    <t>16.Kultura i ochrona dziedzictwa narodowego</t>
  </si>
  <si>
    <t>17. Kultura fizyczna i sport</t>
  </si>
  <si>
    <t xml:space="preserve">   8. Dochody od osób prawnych, od osób fizycznych i od innych jednostek nieposiadających osobowości prawnej oraz wydatki związane z ich poborem</t>
  </si>
  <si>
    <t>Obsługa papierów wartościowych, kredytów i pożyczek jednostek samorządu terytorialnego</t>
  </si>
  <si>
    <t>Zespoły obsługi ekonomiczno-administracyjnej szkół</t>
  </si>
  <si>
    <t>Zasiłki i pomoc w naturze oraz składki na ubezpieczenia społeczne</t>
  </si>
  <si>
    <t>Jan Kruk</t>
  </si>
  <si>
    <t xml:space="preserve">Urzędy gmin                                                                       </t>
  </si>
  <si>
    <t xml:space="preserve">Rady gmin                                                               </t>
  </si>
  <si>
    <t>Ośrodki wsparcia</t>
  </si>
  <si>
    <t>60014</t>
  </si>
  <si>
    <t>do uchwały XXXX/189/2006</t>
  </si>
  <si>
    <t>z dnia 08 marca 2006r.</t>
  </si>
  <si>
    <t xml:space="preserve"> Infrastruktura wodociągowa i sanitacyjna wsi                                                                        </t>
  </si>
  <si>
    <t xml:space="preserve">Izby rolnicze                                                                   </t>
  </si>
  <si>
    <t xml:space="preserve">Dostarczanie wody                                                         </t>
  </si>
  <si>
    <t xml:space="preserve">Gospodarka gruntami i nieruchomościami                          </t>
  </si>
  <si>
    <r>
      <t xml:space="preserve">Plany zagospodarowania przestrzennego                          </t>
    </r>
    <r>
      <rPr>
        <i/>
        <sz val="12"/>
        <rFont val="Times New Roman CE"/>
        <family val="0"/>
      </rPr>
      <t xml:space="preserve">                                  </t>
    </r>
  </si>
  <si>
    <t xml:space="preserve">Drogi publiczne gminne                      </t>
  </si>
  <si>
    <t>Drogi publiczne powiatowe</t>
  </si>
  <si>
    <t>do uchwały Nr XXXX/189/2006</t>
  </si>
  <si>
    <t>Rady  Gminy w Mircu</t>
  </si>
  <si>
    <t>z dnia 08 marca 2006 r.</t>
  </si>
  <si>
    <t>Dochody budżetu w 2006 roku</t>
  </si>
  <si>
    <t>Plan na 2006 rok</t>
  </si>
  <si>
    <t>I. Dochody własne</t>
  </si>
  <si>
    <t>0750-Dochody z najmu i dzierżawy składników majątkowych skarbu państwa, jednostek samorządu terytorialnego lub innych jednostek zaliczanych do sektora finansów publicznych oraz innych umów o podobnym charakterze</t>
  </si>
  <si>
    <t>0470-Wpływy z opłat za zarząd, użytkowanie i użytkowanie wieczyste nieruchomości</t>
  </si>
  <si>
    <t>0760-Wpływy z tytułu przekształcenia prawa użytkowania wieczystego przysługującego osobom fizycznym w prawo własności</t>
  </si>
  <si>
    <t>0490-Wpływy z innych lokalnych opłat pobieranych przez jednostki samorządu terytorialnego na podstawie odrębnych ustaw</t>
  </si>
  <si>
    <t>756-Dochody od osób prawnych, od osób fizycznych i od innych jednostek nieposiadających osobowości prawnej oraz wydatki związane z ich poborem</t>
  </si>
  <si>
    <t>0430-Wpływy z opłaty targowej</t>
  </si>
  <si>
    <t>0480-Wpływy z opłat za zezwolenia na sprzedaż alkoholu</t>
  </si>
  <si>
    <t>0910-Odsetki od nieterminowanych wpłat z tytułu podatków</t>
  </si>
  <si>
    <t>0830-Wplyw z usług</t>
  </si>
  <si>
    <t>0970- Wpływy z różnych dochodów</t>
  </si>
  <si>
    <t>2010-Dotacje celowe otrzymane z budżetu państwa na realizację zadań bieżących z zakresu administracji rządowej oraz innych zadań zleconych gminie (związkom gmin) ustawami</t>
  </si>
  <si>
    <t>751-Urzędy naczelnych organów władzy państwowej, kontroli i ochrony prawa oraz sądownictwa</t>
  </si>
  <si>
    <t>2030-Dotacje celowe otrzmane z budżetu państwa na realizację własnych zadań bieżących gmin (związków gmin)</t>
  </si>
  <si>
    <t>6260-Dotacje otrzymane z funduszy celowych na finansowanie lub dofinansowanie kosztów realizacji inwestycji zakupów inwestycyjnych jednostek sektora finansów publicznych</t>
  </si>
  <si>
    <t>754-Bezpieczeństwo publiczne i ochrona przeciwpożarowa</t>
  </si>
  <si>
    <t>VI. Środki na dofinansowanie zadań własnych j.s.t. pozyskane z innych źródeł</t>
  </si>
  <si>
    <t>2700-Środki na dofinansowanie własnych zadań bieżących gmin (związków gmin), powiatów (związków powiatów, samorządów województw, pozyskane z innych źródeł</t>
  </si>
  <si>
    <t>854-Edukacyjna opieka wychowawcza</t>
  </si>
  <si>
    <t>RadyGminy w Mircu</t>
  </si>
  <si>
    <t xml:space="preserve">z dnia 08 marca 2006 </t>
  </si>
  <si>
    <t>Przychody i rozchody budżetu</t>
  </si>
  <si>
    <t>Kredyty i pożyczki długoterminowe (§ 903 i § 952)                                                   w tym:</t>
  </si>
  <si>
    <t>1.1.</t>
  </si>
  <si>
    <t>na realizację programów i projektów realizowanych z udziałem środków pochodzących z funduszy strukturalnych i Funduszu Spójności UE    (§ 903)</t>
  </si>
  <si>
    <t>1.2.</t>
  </si>
  <si>
    <t>pozostałe kredyty i pożyczki (§ 952)</t>
  </si>
  <si>
    <t xml:space="preserve">Papiery wartościowe (§ 931)                     </t>
  </si>
  <si>
    <t>2.1.</t>
  </si>
  <si>
    <t>na realizację programów i projektów realizowanych z udziałem środków pochodzących z funduszy strukturalnych i Funduszu Spójności UE    (§ 931)</t>
  </si>
  <si>
    <t xml:space="preserve">Obligacje jednostek samorządowych oraz związków komunalnych  (§ 931) </t>
  </si>
  <si>
    <t>3.1.</t>
  </si>
  <si>
    <t>Spłata pożyczek udzielonych (§ 951)</t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</si>
  <si>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</si>
  <si>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Inne źródła (§ 955 i § 994)</t>
  </si>
  <si>
    <t>7.1.</t>
  </si>
  <si>
    <t>7.2.</t>
  </si>
  <si>
    <t>Przychody z lokat (§ 994)</t>
  </si>
  <si>
    <t>1033325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</si>
  <si>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</si>
  <si>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</si>
  <si>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</si>
  <si>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</si>
  <si>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</si>
  <si>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</si>
  <si>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</si>
  <si>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</si>
  <si>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</si>
  <si>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t>Prognoza długu publicznego na lata 2006 - 2009</t>
  </si>
  <si>
    <t>L.p.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</si>
  <si>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</si>
  <si>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</si>
  <si>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</si>
  <si>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</si>
  <si>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</si>
  <si>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</si>
  <si>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</si>
  <si>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</si>
  <si>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</si>
  <si>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</si>
  <si>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r>
      <t>2011 r.</t>
    </r>
    <r>
      <rPr>
        <vertAlign val="superscript"/>
        <sz val="10"/>
        <rFont val="Times New Roman CE"/>
        <family val="1"/>
      </rPr>
      <t>1)</t>
    </r>
  </si>
  <si>
    <t>A. Dochody</t>
  </si>
  <si>
    <t>z tego</t>
  </si>
  <si>
    <r>
      <t>- dochody własne</t>
    </r>
    <r>
      <rPr>
        <vertAlign val="superscript"/>
        <sz val="10"/>
        <rFont val="Times New Roman CE"/>
        <family val="1"/>
      </rPr>
      <t>2)</t>
    </r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</si>
  <si>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</si>
  <si>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</si>
  <si>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</si>
  <si>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</si>
  <si>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</si>
  <si>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</si>
  <si>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</si>
  <si>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</si>
  <si>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t>Kredyty i pożyczki długoterminowe</t>
  </si>
  <si>
    <t>na realizację programów i projektów realizowanych z udziałem środków pochodzących z funduszy strukturalnych i Funduszu Spójności UE</t>
  </si>
  <si>
    <t>Spłata pożyczek udzielonych</t>
  </si>
  <si>
    <t>Nadwyżka z lat ubiegłych</t>
  </si>
  <si>
    <t>Papiery wartościowe</t>
  </si>
  <si>
    <t>na realizację programów i projektów realizowanychz udziałem środków pochodzących z funduszy strukturalnych i Funduszu Spójności UE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</si>
  <si>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</si>
  <si>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</si>
  <si>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</si>
  <si>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</si>
  <si>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</si>
  <si>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</si>
  <si>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</si>
  <si>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</si>
  <si>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</si>
  <si>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</si>
  <si>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</si>
  <si>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</si>
  <si>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</si>
  <si>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t>Zaciągnięte kredyty i pożyczki długoterminowe</t>
  </si>
  <si>
    <t>Wyemitowane papiery wartościowe</t>
  </si>
  <si>
    <t>Wyemitowane obligacje samorządowe</t>
  </si>
  <si>
    <r>
      <t>Przyjęte depozyty</t>
    </r>
    <r>
      <rPr>
        <vertAlign val="superscript"/>
        <sz val="10"/>
        <rFont val="Times New Roman CE"/>
        <family val="1"/>
      </rPr>
      <t>3)</t>
    </r>
  </si>
  <si>
    <t>Wymagalne zobowiązania</t>
  </si>
  <si>
    <t>z tytułu dostaw towarów i usług</t>
  </si>
  <si>
    <t>z tytułu udzielonych poręczeń</t>
  </si>
  <si>
    <t>Wskaźnik długu (poz.33 / poz.1) %    art. 114 ust. 1</t>
  </si>
  <si>
    <t>Wskaźnik długu bez UE (poz.33 - poz.35 - poz.37 - poz.39 / poz.1) %     art. 114 ust. 3</t>
  </si>
  <si>
    <t>Wskaźnik długu do dochodów własnych (poz.33 / poz.2) %</t>
  </si>
  <si>
    <t>Wskaźnik długu bez UE do dochodów własnych (poz.33 - poz.35 - poz.37 - poz.39 / poz.2) %</t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</si>
  <si>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</si>
  <si>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</si>
  <si>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</si>
  <si>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</si>
  <si>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</si>
  <si>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</si>
  <si>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t>Wskaźnik zadłużenia (poz.48 / poz.1) %     art. 113 ust. 1</t>
  </si>
  <si>
    <t>Wskaźnik zadłużenia bez UE (poz.48 - poz.50 - poz.52 - poz.54 / poz.1) %     art.. 113 ust. 3</t>
  </si>
  <si>
    <t>Wskaźnik zadłużenia do dochodów własnych (poz.48 / poz.2) %</t>
  </si>
  <si>
    <t>Wskaźnik zadłużenia bez UE do dochodów własnych (poz.48 - poz.50 - poz.52 - poz.54 / poz.2) %</t>
  </si>
  <si>
    <t xml:space="preserve">z dnia 08 marca 2006 r. </t>
  </si>
  <si>
    <t>kwota</t>
  </si>
  <si>
    <t>pochodzące z:</t>
  </si>
  <si>
    <t>Budowa sieci wodociągowej w miejscowości Mirzec ul.Langiewicza</t>
  </si>
  <si>
    <t>URZĄD GMINY</t>
  </si>
  <si>
    <t>Budowa drogi gminnej Gadka-leśniczówka</t>
  </si>
  <si>
    <t>Budowa drogi gminnej Mirzec Majorat</t>
  </si>
  <si>
    <t>Zakup komputerów</t>
  </si>
  <si>
    <t>Doposażenie samochodu pożarniczego OSP Mirzec</t>
  </si>
  <si>
    <t>Doposażenie samochodu pożarniczego OSP Osiny</t>
  </si>
  <si>
    <t>Plac manewrowy przy OSP Ostrożanka</t>
  </si>
  <si>
    <t>Dobudowa Sali sportowej wraz z zapleczem socjalnym do budynku Szkoły Podstawowej w Tychowie Starym</t>
  </si>
  <si>
    <t>Ekran zabezpieczający przy Szkole Podstawowej w Tychowie Starym</t>
  </si>
  <si>
    <t>SZKOŁA PODSTAWOWA TYCHÓW STARY</t>
  </si>
  <si>
    <t>Ogrodzenie Szkoła Podstawowa Gadka</t>
  </si>
  <si>
    <t>SZKOŁA PODSTAWOWA GADKA</t>
  </si>
  <si>
    <t>Ogrodzenie Szkoła Podstawowa Trębowiec</t>
  </si>
  <si>
    <t>SZKOŁA PODSTAWOWA TRĘBOWIEC</t>
  </si>
  <si>
    <t>Ogrodzenie Szkoła Podstawowa Małyszyn</t>
  </si>
  <si>
    <t>SZKOŁA PODSTAWOWA MAŁYSZYN</t>
  </si>
  <si>
    <t>Ekran zabezpieczający Szkoła Podstawowa Jagodne</t>
  </si>
  <si>
    <t>SZKOŁA PODSTAWOWA JAGODNE</t>
  </si>
  <si>
    <t>Zagospodarowanie terenu wraz z budową boisk sportowych, placu zabaw i parkingu przy Szkole Podstawowej w Tychowie Nowym</t>
  </si>
  <si>
    <t>Szkoła Podstawowa Mirzec- położenie elewacji</t>
  </si>
  <si>
    <t>Budowa boiska sportowego wielofunkcyjnego przy Gimnazjum Publicznym i Szkole Podstawowej w Mircu</t>
  </si>
  <si>
    <t>17.</t>
  </si>
  <si>
    <t>Budowa Przedszkola Publicznego w Mircu</t>
  </si>
  <si>
    <t>18.</t>
  </si>
  <si>
    <t>Modernizacja oświetlenia ulicznego</t>
  </si>
  <si>
    <t>19.</t>
  </si>
  <si>
    <t>Budowa wiat przystankowych</t>
  </si>
  <si>
    <t>Załącznik Nr 5a</t>
  </si>
  <si>
    <t>Poniesione wydatki do 31.12.2005 r.</t>
  </si>
  <si>
    <t>Wysokość wydatków w roku 2008</t>
  </si>
  <si>
    <t>Wydatki do poniesienia po roku 2008</t>
  </si>
  <si>
    <t>Budowa kanalizacji -projekty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</si>
  <si>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</si>
  <si>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</si>
  <si>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</si>
  <si>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</si>
  <si>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Oświata i wychowanie</t>
  </si>
  <si>
    <t xml:space="preserve">Rady.Gminy w Mircu </t>
  </si>
  <si>
    <t>-</t>
  </si>
  <si>
    <t>Wykaz dotacji udzielanych z budżetu w 2006 roku (za wyjątkiem dotacji dla zakładów budżetowych i gospodarstw pomocniczych)</t>
  </si>
  <si>
    <t>Jednostka otrzymująca</t>
  </si>
  <si>
    <t>rozdział</t>
  </si>
  <si>
    <t>Dotacje podmiotowe</t>
  </si>
  <si>
    <t>Dotacje celowe</t>
  </si>
  <si>
    <t>Zakres dotacji</t>
  </si>
  <si>
    <t>inwestycyjne</t>
  </si>
  <si>
    <t>Fundacja kultury regionalnej "Radostowa"Starachowice</t>
  </si>
  <si>
    <t>promocja gminy w zakresie tradycji kulturowych regionu</t>
  </si>
  <si>
    <t>Starostwo powiatowe Skarżysko-Kamienna</t>
  </si>
  <si>
    <t>dowóz dzieci niepełnosprawnych do szkoły specjalnej</t>
  </si>
  <si>
    <t>Starachowicki Klub Amazonek Starachowice</t>
  </si>
  <si>
    <t>dofinansowanie działalności statutowej Klubu Amazonek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</si>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</sst>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2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1"/>
    </font>
    <font>
      <sz val="8"/>
      <name val="Arial CE"/>
      <family val="0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vertAlign val="superscript"/>
      <sz val="12"/>
      <name val="Times New Roman CE"/>
      <family val="0"/>
    </font>
    <font>
      <vertAlign val="superscript"/>
      <sz val="10"/>
      <name val="Times New Roman CE"/>
      <family val="1"/>
    </font>
    <font>
      <b/>
      <vertAlign val="subscript"/>
      <sz val="10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3" fontId="2" fillId="0" borderId="5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49" fontId="10" fillId="0" borderId="5" xfId="0" applyNumberFormat="1" applyFont="1" applyBorder="1" applyAlignment="1" quotePrefix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 quotePrefix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7" xfId="0" applyFont="1" applyBorder="1" applyAlignment="1">
      <alignment/>
    </xf>
    <xf numFmtId="3" fontId="13" fillId="0" borderId="7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3" fontId="13" fillId="0" borderId="8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/>
    </xf>
    <xf numFmtId="3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3" fontId="13" fillId="0" borderId="8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/>
    </xf>
    <xf numFmtId="3" fontId="13" fillId="0" borderId="8" xfId="0" applyNumberFormat="1" applyFont="1" applyBorder="1" applyAlignment="1">
      <alignment/>
    </xf>
    <xf numFmtId="0" fontId="13" fillId="0" borderId="4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/>
    </xf>
    <xf numFmtId="3" fontId="1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vertical="center" wrapText="1"/>
    </xf>
    <xf numFmtId="3" fontId="1" fillId="0" borderId="1" xfId="0" applyNumberFormat="1" applyFont="1" applyBorder="1" applyAlignment="1" applyProtection="1">
      <alignment/>
      <protection locked="0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2" fillId="0" borderId="4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1">
      <selection activeCell="G19" sqref="G19"/>
    </sheetView>
  </sheetViews>
  <sheetFormatPr defaultColWidth="9.00390625" defaultRowHeight="12.75"/>
  <cols>
    <col min="1" max="1" width="3.875" style="1" customWidth="1"/>
    <col min="2" max="2" width="16.00390625" style="1" customWidth="1"/>
    <col min="3" max="3" width="58.00390625" style="1" customWidth="1"/>
    <col min="4" max="4" width="12.625" style="1" customWidth="1"/>
    <col min="5" max="16384" width="9.125" style="1" customWidth="1"/>
  </cols>
  <sheetData>
    <row r="1" spans="3:5" s="152" customFormat="1" ht="12">
      <c r="C1" s="153" t="s">
        <v>0</v>
      </c>
      <c r="D1" s="153"/>
      <c r="E1" s="153"/>
    </row>
    <row r="2" spans="3:5" s="152" customFormat="1" ht="12">
      <c r="C2" s="153" t="s">
        <v>202</v>
      </c>
      <c r="D2" s="153"/>
      <c r="E2" s="153"/>
    </row>
    <row r="3" spans="3:5" s="152" customFormat="1" ht="12">
      <c r="C3" s="153" t="s">
        <v>203</v>
      </c>
      <c r="D3" s="153"/>
      <c r="E3" s="153"/>
    </row>
    <row r="4" spans="3:5" s="152" customFormat="1" ht="12">
      <c r="C4" s="153" t="s">
        <v>204</v>
      </c>
      <c r="D4" s="153"/>
      <c r="E4" s="153"/>
    </row>
    <row r="5" ht="12.75" customHeight="1"/>
    <row r="6" spans="1:4" ht="15.75" customHeight="1">
      <c r="A6" s="218" t="s">
        <v>205</v>
      </c>
      <c r="B6" s="218"/>
      <c r="C6" s="218"/>
      <c r="D6" s="218"/>
    </row>
    <row r="7" ht="12" customHeight="1"/>
    <row r="8" spans="1:4" s="15" customFormat="1" ht="15" customHeight="1">
      <c r="A8" s="220" t="s">
        <v>1</v>
      </c>
      <c r="B8" s="220" t="s">
        <v>2</v>
      </c>
      <c r="C8" s="220" t="s">
        <v>3</v>
      </c>
      <c r="D8" s="220" t="s">
        <v>206</v>
      </c>
    </row>
    <row r="9" spans="1:4" s="15" customFormat="1" ht="64.5" customHeight="1">
      <c r="A9" s="220"/>
      <c r="B9" s="220"/>
      <c r="C9" s="220"/>
      <c r="D9" s="220"/>
    </row>
    <row r="10" spans="1:4" s="17" customFormat="1" ht="12.75">
      <c r="A10" s="20">
        <v>1</v>
      </c>
      <c r="B10" s="20">
        <v>2</v>
      </c>
      <c r="C10" s="20">
        <v>3</v>
      </c>
      <c r="D10" s="20">
        <v>5</v>
      </c>
    </row>
    <row r="11" spans="1:4" ht="15.75">
      <c r="A11" s="214" t="s">
        <v>207</v>
      </c>
      <c r="B11" s="214"/>
      <c r="C11" s="214"/>
      <c r="D11" s="157">
        <f>SUM(D12:D37)</f>
        <v>2601928</v>
      </c>
    </row>
    <row r="12" spans="1:4" ht="63">
      <c r="A12" s="158" t="s">
        <v>27</v>
      </c>
      <c r="B12" s="159" t="s">
        <v>76</v>
      </c>
      <c r="C12" s="159" t="s">
        <v>208</v>
      </c>
      <c r="D12" s="6">
        <v>1500</v>
      </c>
    </row>
    <row r="13" spans="1:4" ht="47.25">
      <c r="A13" s="159" t="s">
        <v>28</v>
      </c>
      <c r="B13" s="159" t="s">
        <v>77</v>
      </c>
      <c r="C13" s="158" t="s">
        <v>209</v>
      </c>
      <c r="D13" s="6">
        <v>4764</v>
      </c>
    </row>
    <row r="14" spans="1:4" ht="63">
      <c r="A14" s="160"/>
      <c r="B14" s="160"/>
      <c r="C14" s="161" t="s">
        <v>208</v>
      </c>
      <c r="D14" s="6">
        <v>11800</v>
      </c>
    </row>
    <row r="15" spans="1:4" ht="57" customHeight="1">
      <c r="A15" s="162"/>
      <c r="B15" s="162"/>
      <c r="C15" s="158" t="s">
        <v>210</v>
      </c>
      <c r="D15" s="6">
        <v>1050</v>
      </c>
    </row>
    <row r="16" spans="1:4" ht="55.5" customHeight="1">
      <c r="A16" s="159" t="s">
        <v>29</v>
      </c>
      <c r="B16" s="159" t="s">
        <v>78</v>
      </c>
      <c r="C16" s="158" t="s">
        <v>211</v>
      </c>
      <c r="D16" s="6">
        <v>6000</v>
      </c>
    </row>
    <row r="17" spans="1:4" ht="15.75">
      <c r="A17" s="160"/>
      <c r="B17" s="160"/>
      <c r="C17" s="161" t="s">
        <v>80</v>
      </c>
      <c r="D17" s="6">
        <v>20000</v>
      </c>
    </row>
    <row r="18" spans="1:4" ht="24" customHeight="1">
      <c r="A18" s="160"/>
      <c r="B18" s="162"/>
      <c r="C18" s="158" t="s">
        <v>81</v>
      </c>
      <c r="D18" s="6">
        <v>3500</v>
      </c>
    </row>
    <row r="19" spans="1:4" ht="226.5" customHeight="1">
      <c r="A19" s="160" t="s">
        <v>30</v>
      </c>
      <c r="B19" s="163" t="s">
        <v>212</v>
      </c>
      <c r="C19" s="158" t="s">
        <v>83</v>
      </c>
      <c r="D19" s="6">
        <v>1362474</v>
      </c>
    </row>
    <row r="20" spans="1:4" ht="19.5" customHeight="1">
      <c r="A20" s="164"/>
      <c r="B20" s="160"/>
      <c r="C20" s="161" t="s">
        <v>84</v>
      </c>
      <c r="D20" s="6">
        <v>7500</v>
      </c>
    </row>
    <row r="21" spans="1:4" ht="19.5" customHeight="1">
      <c r="A21" s="160"/>
      <c r="B21" s="160"/>
      <c r="C21" s="161" t="s">
        <v>85</v>
      </c>
      <c r="D21" s="6">
        <v>495000</v>
      </c>
    </row>
    <row r="22" spans="1:4" ht="19.5" customHeight="1">
      <c r="A22" s="160"/>
      <c r="B22" s="160"/>
      <c r="C22" s="161" t="s">
        <v>86</v>
      </c>
      <c r="D22" s="6">
        <v>241150</v>
      </c>
    </row>
    <row r="23" spans="1:4" ht="19.5" customHeight="1">
      <c r="A23" s="160"/>
      <c r="B23" s="160"/>
      <c r="C23" s="161" t="s">
        <v>87</v>
      </c>
      <c r="D23" s="6">
        <v>47500</v>
      </c>
    </row>
    <row r="24" spans="1:4" ht="19.5" customHeight="1">
      <c r="A24" s="160"/>
      <c r="B24" s="160"/>
      <c r="C24" s="161" t="s">
        <v>88</v>
      </c>
      <c r="D24" s="6">
        <v>65000</v>
      </c>
    </row>
    <row r="25" spans="1:4" ht="30.75" customHeight="1">
      <c r="A25" s="160"/>
      <c r="B25" s="160"/>
      <c r="C25" s="161" t="s">
        <v>82</v>
      </c>
      <c r="D25" s="6">
        <v>11000</v>
      </c>
    </row>
    <row r="26" spans="1:4" ht="16.5" customHeight="1">
      <c r="A26" s="160"/>
      <c r="B26" s="160"/>
      <c r="C26" s="161" t="s">
        <v>89</v>
      </c>
      <c r="D26" s="6">
        <v>1500</v>
      </c>
    </row>
    <row r="27" spans="1:4" ht="17.25" customHeight="1">
      <c r="A27" s="160"/>
      <c r="B27" s="160"/>
      <c r="C27" s="161" t="s">
        <v>91</v>
      </c>
      <c r="D27" s="6">
        <v>15000</v>
      </c>
    </row>
    <row r="28" spans="1:4" ht="16.5" customHeight="1">
      <c r="A28" s="160"/>
      <c r="B28" s="160"/>
      <c r="C28" s="161" t="s">
        <v>213</v>
      </c>
      <c r="D28" s="6">
        <v>200</v>
      </c>
    </row>
    <row r="29" spans="1:4" ht="16.5" customHeight="1">
      <c r="A29" s="160"/>
      <c r="B29" s="160"/>
      <c r="C29" s="161" t="s">
        <v>214</v>
      </c>
      <c r="D29" s="6">
        <v>61000</v>
      </c>
    </row>
    <row r="30" spans="1:4" ht="16.5" customHeight="1">
      <c r="A30" s="160"/>
      <c r="B30" s="160"/>
      <c r="C30" s="161" t="s">
        <v>90</v>
      </c>
      <c r="D30" s="6">
        <v>50000</v>
      </c>
    </row>
    <row r="31" spans="1:4" ht="18" customHeight="1">
      <c r="A31" s="162"/>
      <c r="B31" s="162"/>
      <c r="C31" s="161" t="s">
        <v>215</v>
      </c>
      <c r="D31" s="6">
        <v>5500</v>
      </c>
    </row>
    <row r="32" spans="1:4" ht="72" customHeight="1">
      <c r="A32" s="160" t="s">
        <v>31</v>
      </c>
      <c r="B32" s="160" t="s">
        <v>105</v>
      </c>
      <c r="C32" s="158" t="s">
        <v>208</v>
      </c>
      <c r="D32" s="6">
        <v>2000</v>
      </c>
    </row>
    <row r="33" spans="1:4" ht="17.25" customHeight="1">
      <c r="A33" s="160"/>
      <c r="B33" s="160"/>
      <c r="C33" s="161" t="s">
        <v>79</v>
      </c>
      <c r="D33" s="6">
        <v>164350</v>
      </c>
    </row>
    <row r="34" spans="1:4" ht="15" customHeight="1">
      <c r="A34" s="162"/>
      <c r="B34" s="162"/>
      <c r="C34" s="161" t="s">
        <v>81</v>
      </c>
      <c r="D34" s="6">
        <v>1090</v>
      </c>
    </row>
    <row r="35" spans="1:4" ht="15" customHeight="1">
      <c r="A35" s="160" t="s">
        <v>32</v>
      </c>
      <c r="B35" s="160" t="s">
        <v>93</v>
      </c>
      <c r="C35" s="158" t="s">
        <v>216</v>
      </c>
      <c r="D35" s="6">
        <v>10000</v>
      </c>
    </row>
    <row r="36" spans="1:4" ht="15.75">
      <c r="A36" s="9"/>
      <c r="B36" s="165"/>
      <c r="C36" s="120" t="s">
        <v>217</v>
      </c>
      <c r="D36" s="6">
        <v>50</v>
      </c>
    </row>
    <row r="37" spans="1:4" ht="78.75">
      <c r="A37" s="9" t="s">
        <v>92</v>
      </c>
      <c r="B37" s="166" t="s">
        <v>95</v>
      </c>
      <c r="C37" s="120" t="s">
        <v>79</v>
      </c>
      <c r="D37" s="9">
        <v>13000</v>
      </c>
    </row>
    <row r="38" spans="1:4" ht="27" customHeight="1">
      <c r="A38" s="219" t="s">
        <v>69</v>
      </c>
      <c r="B38" s="219"/>
      <c r="C38" s="214"/>
      <c r="D38" s="157">
        <f>SUM(D39)</f>
        <v>8568748</v>
      </c>
    </row>
    <row r="39" spans="1:4" ht="68.25" customHeight="1">
      <c r="A39" s="158" t="s">
        <v>94</v>
      </c>
      <c r="B39" s="158" t="s">
        <v>97</v>
      </c>
      <c r="C39" s="158" t="s">
        <v>98</v>
      </c>
      <c r="D39" s="6">
        <v>8568748</v>
      </c>
    </row>
    <row r="40" spans="1:4" ht="16.5" customHeight="1">
      <c r="A40" s="214" t="s">
        <v>70</v>
      </c>
      <c r="B40" s="214"/>
      <c r="C40" s="214"/>
      <c r="D40" s="157">
        <f>SUM(D41,D42,D43)</f>
        <v>2727708</v>
      </c>
    </row>
    <row r="41" spans="1:4" ht="66" customHeight="1">
      <c r="A41" s="158" t="s">
        <v>96</v>
      </c>
      <c r="B41" s="158" t="s">
        <v>78</v>
      </c>
      <c r="C41" s="158" t="s">
        <v>218</v>
      </c>
      <c r="D41" s="6">
        <v>53880</v>
      </c>
    </row>
    <row r="42" spans="1:4" ht="150.75" customHeight="1">
      <c r="A42" s="158" t="s">
        <v>99</v>
      </c>
      <c r="B42" s="158" t="s">
        <v>219</v>
      </c>
      <c r="C42" s="158" t="s">
        <v>218</v>
      </c>
      <c r="D42" s="6">
        <v>1428</v>
      </c>
    </row>
    <row r="43" spans="1:4" ht="71.25" customHeight="1">
      <c r="A43" s="158" t="s">
        <v>100</v>
      </c>
      <c r="B43" s="158" t="s">
        <v>93</v>
      </c>
      <c r="C43" s="158" t="s">
        <v>218</v>
      </c>
      <c r="D43" s="6">
        <v>2672400</v>
      </c>
    </row>
    <row r="44" spans="1:4" ht="24" customHeight="1">
      <c r="A44" s="214" t="s">
        <v>159</v>
      </c>
      <c r="B44" s="214"/>
      <c r="C44" s="214"/>
      <c r="D44" s="157">
        <f>SUM(D45)</f>
        <v>232631</v>
      </c>
    </row>
    <row r="45" spans="1:4" ht="42.75" customHeight="1">
      <c r="A45" s="158" t="s">
        <v>101</v>
      </c>
      <c r="B45" s="158" t="s">
        <v>93</v>
      </c>
      <c r="C45" s="158" t="s">
        <v>220</v>
      </c>
      <c r="D45" s="6">
        <v>232631</v>
      </c>
    </row>
    <row r="46" spans="1:4" ht="21.75" customHeight="1">
      <c r="A46" s="214" t="s">
        <v>160</v>
      </c>
      <c r="B46" s="214"/>
      <c r="C46" s="214"/>
      <c r="D46" s="157">
        <f>SUM(D47:D48)</f>
        <v>384000</v>
      </c>
    </row>
    <row r="47" spans="1:4" ht="69" customHeight="1">
      <c r="A47" s="158" t="s">
        <v>102</v>
      </c>
      <c r="B47" s="158" t="s">
        <v>75</v>
      </c>
      <c r="C47" s="158" t="s">
        <v>221</v>
      </c>
      <c r="D47" s="6">
        <v>377000</v>
      </c>
    </row>
    <row r="48" spans="1:4" ht="102.75" customHeight="1">
      <c r="A48" s="167">
        <v>14</v>
      </c>
      <c r="B48" s="167" t="s">
        <v>222</v>
      </c>
      <c r="C48" s="158" t="s">
        <v>221</v>
      </c>
      <c r="D48" s="143">
        <v>7000</v>
      </c>
    </row>
    <row r="49" spans="1:4" ht="33" customHeight="1">
      <c r="A49" s="214" t="s">
        <v>223</v>
      </c>
      <c r="B49" s="214"/>
      <c r="C49" s="214"/>
      <c r="D49" s="157">
        <f>SUM(D50,D51)</f>
        <v>70070</v>
      </c>
    </row>
    <row r="50" spans="1:4" ht="51.75" customHeight="1">
      <c r="A50" s="6" t="s">
        <v>103</v>
      </c>
      <c r="B50" s="127" t="s">
        <v>105</v>
      </c>
      <c r="C50" s="127" t="s">
        <v>224</v>
      </c>
      <c r="D50" s="6">
        <v>65120</v>
      </c>
    </row>
    <row r="51" spans="1:4" ht="62.25" customHeight="1">
      <c r="A51" s="6" t="s">
        <v>104</v>
      </c>
      <c r="B51" s="127" t="s">
        <v>225</v>
      </c>
      <c r="C51" s="127" t="s">
        <v>224</v>
      </c>
      <c r="D51" s="6">
        <v>4950</v>
      </c>
    </row>
    <row r="52" spans="1:4" ht="15.75">
      <c r="A52" s="215" t="s">
        <v>71</v>
      </c>
      <c r="B52" s="216"/>
      <c r="C52" s="217"/>
      <c r="D52" s="168">
        <f>SUM(D49,D46,D44,D40,D38,D11)</f>
        <v>14585085</v>
      </c>
    </row>
    <row r="53" spans="1:4" ht="15.75">
      <c r="A53" s="169"/>
      <c r="B53" s="169"/>
      <c r="C53" s="169"/>
      <c r="D53" s="170"/>
    </row>
    <row r="54" spans="1:4" ht="15.75">
      <c r="A54" s="169"/>
      <c r="B54" s="169"/>
      <c r="C54" s="169"/>
      <c r="D54" s="170"/>
    </row>
  </sheetData>
  <mergeCells count="12">
    <mergeCell ref="C8:C9"/>
    <mergeCell ref="D8:D9"/>
    <mergeCell ref="A46:C46"/>
    <mergeCell ref="A49:C49"/>
    <mergeCell ref="A52:C52"/>
    <mergeCell ref="A6:D6"/>
    <mergeCell ref="A38:C38"/>
    <mergeCell ref="A40:C40"/>
    <mergeCell ref="A44:C44"/>
    <mergeCell ref="A11:C11"/>
    <mergeCell ref="A8:A9"/>
    <mergeCell ref="B8:B9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  <headerFooter alignWithMargins="0">
    <oddFooter>&amp;Cstrona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02"/>
  <sheetViews>
    <sheetView view="pageBreakPreview" zoomScaleNormal="75" zoomScaleSheetLayoutView="100" workbookViewId="0" topLeftCell="A1">
      <selection activeCell="F19" sqref="F19"/>
    </sheetView>
  </sheetViews>
  <sheetFormatPr defaultColWidth="9.00390625" defaultRowHeight="12.75"/>
  <cols>
    <col min="1" max="1" width="4.375" style="1" customWidth="1"/>
    <col min="2" max="2" width="43.875" style="1" customWidth="1"/>
    <col min="3" max="3" width="5.375" style="1" customWidth="1"/>
    <col min="4" max="4" width="6.375" style="1" customWidth="1"/>
    <col min="5" max="5" width="12.375" style="1" customWidth="1"/>
    <col min="6" max="6" width="13.125" style="1" customWidth="1"/>
    <col min="7" max="7" width="11.375" style="1" customWidth="1"/>
    <col min="8" max="8" width="9.25390625" style="1" customWidth="1"/>
    <col min="9" max="9" width="9.875" style="1" customWidth="1"/>
    <col min="10" max="10" width="11.00390625" style="1" customWidth="1"/>
    <col min="11" max="11" width="11.75390625" style="1" customWidth="1"/>
    <col min="12" max="16384" width="9.125" style="1" customWidth="1"/>
  </cols>
  <sheetData>
    <row r="1" ht="15.75">
      <c r="I1" s="1" t="s">
        <v>5</v>
      </c>
    </row>
    <row r="2" ht="15.75">
      <c r="I2" s="1" t="s">
        <v>193</v>
      </c>
    </row>
    <row r="3" spans="4:9" ht="15.75">
      <c r="D3" s="2"/>
      <c r="E3" s="2"/>
      <c r="F3" s="2"/>
      <c r="G3" s="2"/>
      <c r="I3" s="1" t="s">
        <v>74</v>
      </c>
    </row>
    <row r="4" ht="15.75">
      <c r="I4" s="1" t="s">
        <v>194</v>
      </c>
    </row>
    <row r="6" spans="1:11" ht="15.75" customHeight="1">
      <c r="A6" s="221" t="s">
        <v>59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ht="15.75">
      <c r="K7" s="3" t="s">
        <v>4</v>
      </c>
    </row>
    <row r="8" spans="1:11" s="24" customFormat="1" ht="12.75">
      <c r="A8" s="222" t="s">
        <v>1</v>
      </c>
      <c r="B8" s="222" t="s">
        <v>6</v>
      </c>
      <c r="C8" s="223" t="s">
        <v>7</v>
      </c>
      <c r="D8" s="223"/>
      <c r="E8" s="223" t="s">
        <v>10</v>
      </c>
      <c r="F8" s="223"/>
      <c r="G8" s="223"/>
      <c r="H8" s="223"/>
      <c r="I8" s="223"/>
      <c r="J8" s="223"/>
      <c r="K8" s="223"/>
    </row>
    <row r="9" spans="1:11" s="24" customFormat="1" ht="16.5" customHeight="1">
      <c r="A9" s="222"/>
      <c r="B9" s="222"/>
      <c r="C9" s="223" t="s">
        <v>8</v>
      </c>
      <c r="D9" s="223" t="s">
        <v>9</v>
      </c>
      <c r="E9" s="222" t="s">
        <v>11</v>
      </c>
      <c r="F9" s="223" t="s">
        <v>12</v>
      </c>
      <c r="G9" s="223"/>
      <c r="H9" s="223"/>
      <c r="I9" s="223"/>
      <c r="J9" s="223"/>
      <c r="K9" s="222" t="s">
        <v>19</v>
      </c>
    </row>
    <row r="10" spans="1:11" s="25" customFormat="1" ht="15" customHeight="1">
      <c r="A10" s="222"/>
      <c r="B10" s="222"/>
      <c r="C10" s="223"/>
      <c r="D10" s="223"/>
      <c r="E10" s="222"/>
      <c r="F10" s="222" t="s">
        <v>13</v>
      </c>
      <c r="G10" s="222" t="s">
        <v>14</v>
      </c>
      <c r="H10" s="222"/>
      <c r="I10" s="222"/>
      <c r="J10" s="222"/>
      <c r="K10" s="222"/>
    </row>
    <row r="11" spans="1:11" s="25" customFormat="1" ht="38.25">
      <c r="A11" s="222"/>
      <c r="B11" s="222"/>
      <c r="C11" s="223"/>
      <c r="D11" s="223"/>
      <c r="E11" s="222"/>
      <c r="F11" s="222"/>
      <c r="G11" s="23" t="s">
        <v>15</v>
      </c>
      <c r="H11" s="23" t="s">
        <v>16</v>
      </c>
      <c r="I11" s="23" t="s">
        <v>17</v>
      </c>
      <c r="J11" s="23" t="s">
        <v>18</v>
      </c>
      <c r="K11" s="222"/>
    </row>
    <row r="12" spans="1:11" s="17" customFormat="1" ht="11.2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</row>
    <row r="13" spans="1:11" ht="16.5" customHeight="1">
      <c r="A13" s="18" t="s">
        <v>20</v>
      </c>
      <c r="B13" s="99" t="s">
        <v>21</v>
      </c>
      <c r="C13" s="100"/>
      <c r="D13" s="100"/>
      <c r="E13" s="101">
        <f>SUM(E14,E19,E22,E26,E29,E32,E36,E39,E42,E45,E48,E58,E62,E70,E74,E79,E82)</f>
        <v>11165947</v>
      </c>
      <c r="F13" s="102">
        <f>SUM(F14,F19,F22,F26,F29,F32,F36,F39,F42,F45,F48,F58,F62,F70,F74,F79,F82,)</f>
        <v>10488447</v>
      </c>
      <c r="G13" s="111">
        <f>SUM(G32,G36,G39,G48,G58,G62,G70,G79)</f>
        <v>7364286</v>
      </c>
      <c r="H13" s="111">
        <f>SUM(H36,H48,H58,H32)</f>
        <v>16840</v>
      </c>
      <c r="I13" s="111">
        <f>SUM(I42)</f>
        <v>200000</v>
      </c>
      <c r="J13" s="26"/>
      <c r="K13" s="111">
        <f>SUM(K14,K22,K32,K36,K48,K74)</f>
        <v>677500</v>
      </c>
    </row>
    <row r="14" spans="1:11" ht="15.75">
      <c r="A14" s="19"/>
      <c r="B14" s="124" t="s">
        <v>118</v>
      </c>
      <c r="C14" s="66" t="s">
        <v>106</v>
      </c>
      <c r="D14" s="66"/>
      <c r="E14" s="67">
        <f>SUM(E15,E16)</f>
        <v>399500</v>
      </c>
      <c r="F14" s="67">
        <f>SUM(F16)</f>
        <v>4500</v>
      </c>
      <c r="G14" s="51"/>
      <c r="H14" s="51"/>
      <c r="I14" s="51"/>
      <c r="J14" s="51"/>
      <c r="K14" s="112">
        <f>SUM(K15)</f>
        <v>395000</v>
      </c>
    </row>
    <row r="15" spans="1:11" ht="19.5" customHeight="1">
      <c r="A15" s="19"/>
      <c r="B15" s="7" t="s">
        <v>195</v>
      </c>
      <c r="C15" s="44"/>
      <c r="D15" s="44" t="s">
        <v>108</v>
      </c>
      <c r="E15" s="43">
        <v>395000</v>
      </c>
      <c r="F15" s="43"/>
      <c r="G15" s="27"/>
      <c r="H15" s="27"/>
      <c r="I15" s="27"/>
      <c r="J15" s="27"/>
      <c r="K15" s="27">
        <v>395000</v>
      </c>
    </row>
    <row r="16" spans="1:11" ht="20.25" customHeight="1">
      <c r="A16" s="19"/>
      <c r="B16" s="7" t="s">
        <v>196</v>
      </c>
      <c r="C16" s="44"/>
      <c r="D16" s="44" t="s">
        <v>107</v>
      </c>
      <c r="E16" s="43">
        <v>4500</v>
      </c>
      <c r="F16" s="43">
        <v>4500</v>
      </c>
      <c r="G16" s="27"/>
      <c r="H16" s="27"/>
      <c r="I16" s="27"/>
      <c r="J16" s="27"/>
      <c r="K16" s="27"/>
    </row>
    <row r="17" spans="1:11" ht="12.75" customHeight="1" hidden="1">
      <c r="A17" s="19"/>
      <c r="B17" s="7"/>
      <c r="C17" s="44"/>
      <c r="D17" s="44"/>
      <c r="E17" s="43"/>
      <c r="F17" s="43"/>
      <c r="G17" s="27"/>
      <c r="H17" s="27"/>
      <c r="I17" s="27"/>
      <c r="J17" s="27"/>
      <c r="K17" s="27"/>
    </row>
    <row r="18" spans="1:11" ht="12.75" customHeight="1">
      <c r="A18" s="19"/>
      <c r="B18" s="7"/>
      <c r="C18" s="44"/>
      <c r="D18" s="44"/>
      <c r="E18" s="43"/>
      <c r="F18" s="43"/>
      <c r="G18" s="27"/>
      <c r="H18" s="27"/>
      <c r="I18" s="27"/>
      <c r="J18" s="27"/>
      <c r="K18" s="27"/>
    </row>
    <row r="19" spans="1:11" ht="31.5" customHeight="1">
      <c r="A19" s="108"/>
      <c r="B19" s="124" t="s">
        <v>165</v>
      </c>
      <c r="C19" s="66" t="s">
        <v>166</v>
      </c>
      <c r="D19" s="66"/>
      <c r="E19" s="67">
        <f>SUM(E20)</f>
        <v>400</v>
      </c>
      <c r="F19" s="67">
        <f>SUM(F20)</f>
        <v>400</v>
      </c>
      <c r="G19" s="51"/>
      <c r="H19" s="51"/>
      <c r="I19" s="51"/>
      <c r="J19" s="51"/>
      <c r="K19" s="51"/>
    </row>
    <row r="20" spans="1:11" ht="21" customHeight="1">
      <c r="A20" s="19"/>
      <c r="B20" s="7" t="s">
        <v>197</v>
      </c>
      <c r="C20" s="44"/>
      <c r="D20" s="44" t="s">
        <v>167</v>
      </c>
      <c r="E20" s="43">
        <v>400</v>
      </c>
      <c r="F20" s="43">
        <v>400</v>
      </c>
      <c r="G20" s="27"/>
      <c r="H20" s="27"/>
      <c r="I20" s="27"/>
      <c r="J20" s="27"/>
      <c r="K20" s="27"/>
    </row>
    <row r="21" spans="1:11" ht="21" customHeight="1">
      <c r="A21" s="19"/>
      <c r="B21" s="7"/>
      <c r="C21" s="44"/>
      <c r="D21" s="44"/>
      <c r="E21" s="43"/>
      <c r="F21" s="43"/>
      <c r="G21" s="27"/>
      <c r="H21" s="27"/>
      <c r="I21" s="27"/>
      <c r="J21" s="27"/>
      <c r="K21" s="27"/>
    </row>
    <row r="22" spans="1:11" ht="15.75">
      <c r="A22" s="19"/>
      <c r="B22" s="65" t="s">
        <v>168</v>
      </c>
      <c r="C22" s="66" t="s">
        <v>109</v>
      </c>
      <c r="D22" s="68"/>
      <c r="E22" s="104">
        <f>SUM(E23:E24)</f>
        <v>100000</v>
      </c>
      <c r="F22" s="69">
        <f>SUM(F23:F24)</f>
        <v>70000</v>
      </c>
      <c r="G22" s="70" t="s">
        <v>164</v>
      </c>
      <c r="H22" s="51"/>
      <c r="I22" s="51"/>
      <c r="J22" s="51"/>
      <c r="K22" s="112">
        <f>SUM(K23)</f>
        <v>30000</v>
      </c>
    </row>
    <row r="23" spans="1:11" ht="18.75" customHeight="1">
      <c r="A23" s="19"/>
      <c r="B23" s="55" t="s">
        <v>200</v>
      </c>
      <c r="C23" s="44"/>
      <c r="D23" s="47" t="s">
        <v>110</v>
      </c>
      <c r="E23" s="8">
        <v>90000</v>
      </c>
      <c r="F23" s="8">
        <v>60000</v>
      </c>
      <c r="G23" s="27"/>
      <c r="H23" s="27"/>
      <c r="I23" s="27"/>
      <c r="J23" s="27"/>
      <c r="K23" s="27">
        <v>30000</v>
      </c>
    </row>
    <row r="24" spans="1:11" ht="16.5" customHeight="1">
      <c r="A24" s="19"/>
      <c r="B24" s="55" t="s">
        <v>201</v>
      </c>
      <c r="C24" s="45"/>
      <c r="D24" s="47" t="s">
        <v>192</v>
      </c>
      <c r="E24" s="8">
        <v>10000</v>
      </c>
      <c r="F24" s="49">
        <v>10000</v>
      </c>
      <c r="G24" s="46"/>
      <c r="H24" s="27"/>
      <c r="I24" s="27"/>
      <c r="J24" s="27"/>
      <c r="K24" s="27"/>
    </row>
    <row r="25" spans="1:11" ht="16.5" customHeight="1">
      <c r="A25" s="19"/>
      <c r="B25" s="55"/>
      <c r="C25" s="45"/>
      <c r="D25" s="47"/>
      <c r="E25" s="8"/>
      <c r="F25" s="49"/>
      <c r="G25" s="46"/>
      <c r="H25" s="27"/>
      <c r="I25" s="27"/>
      <c r="J25" s="27"/>
      <c r="K25" s="27"/>
    </row>
    <row r="26" spans="1:11" ht="18" customHeight="1">
      <c r="A26" s="19"/>
      <c r="B26" s="65" t="s">
        <v>169</v>
      </c>
      <c r="C26" s="71" t="s">
        <v>111</v>
      </c>
      <c r="D26" s="72"/>
      <c r="E26" s="69">
        <f>SUM(E27)</f>
        <v>60000</v>
      </c>
      <c r="F26" s="73">
        <f>SUM(F27)</f>
        <v>60000</v>
      </c>
      <c r="G26" s="52"/>
      <c r="H26" s="51"/>
      <c r="I26" s="51"/>
      <c r="J26" s="51"/>
      <c r="K26" s="51"/>
    </row>
    <row r="27" spans="1:11" ht="21.75" customHeight="1">
      <c r="A27" s="19"/>
      <c r="B27" s="7" t="s">
        <v>198</v>
      </c>
      <c r="C27" s="45"/>
      <c r="D27" s="47" t="s">
        <v>112</v>
      </c>
      <c r="E27" s="8">
        <v>60000</v>
      </c>
      <c r="F27" s="49">
        <v>60000</v>
      </c>
      <c r="G27" s="46"/>
      <c r="H27" s="27"/>
      <c r="I27" s="27"/>
      <c r="J27" s="27"/>
      <c r="K27" s="27"/>
    </row>
    <row r="28" spans="1:11" ht="15.75">
      <c r="A28" s="19"/>
      <c r="B28" s="7"/>
      <c r="C28" s="45"/>
      <c r="D28" s="47"/>
      <c r="E28" s="8"/>
      <c r="F28" s="49"/>
      <c r="G28" s="46"/>
      <c r="H28" s="27"/>
      <c r="I28" s="27"/>
      <c r="J28" s="27"/>
      <c r="K28" s="27"/>
    </row>
    <row r="29" spans="1:11" ht="15.75">
      <c r="A29" s="19"/>
      <c r="B29" s="65" t="s">
        <v>170</v>
      </c>
      <c r="C29" s="71" t="s">
        <v>113</v>
      </c>
      <c r="D29" s="72"/>
      <c r="E29" s="69">
        <f>SUM(E30)</f>
        <v>103000</v>
      </c>
      <c r="F29" s="73">
        <f>SUM(F30)</f>
        <v>103000</v>
      </c>
      <c r="G29" s="74"/>
      <c r="H29" s="51"/>
      <c r="I29" s="51"/>
      <c r="J29" s="51"/>
      <c r="K29" s="51"/>
    </row>
    <row r="30" spans="1:11" ht="21.75" customHeight="1">
      <c r="A30" s="19"/>
      <c r="B30" s="7" t="s">
        <v>199</v>
      </c>
      <c r="C30" s="45"/>
      <c r="D30" s="47" t="s">
        <v>114</v>
      </c>
      <c r="E30" s="8">
        <v>103000</v>
      </c>
      <c r="F30" s="49">
        <v>103000</v>
      </c>
      <c r="G30" s="46"/>
      <c r="H30" s="27"/>
      <c r="I30" s="27"/>
      <c r="J30" s="27"/>
      <c r="K30" s="27"/>
    </row>
    <row r="31" spans="1:11" ht="15.75">
      <c r="A31" s="19"/>
      <c r="B31" s="7"/>
      <c r="C31" s="45"/>
      <c r="D31" s="47"/>
      <c r="E31" s="8"/>
      <c r="F31" s="49"/>
      <c r="G31" s="46"/>
      <c r="H31" s="27"/>
      <c r="I31" s="27"/>
      <c r="J31" s="27"/>
      <c r="K31" s="27"/>
    </row>
    <row r="32" spans="1:11" ht="15.75">
      <c r="A32" s="19"/>
      <c r="B32" s="124" t="s">
        <v>171</v>
      </c>
      <c r="C32" s="66" t="s">
        <v>115</v>
      </c>
      <c r="D32" s="72"/>
      <c r="E32" s="69">
        <f>SUM(E33:E35)</f>
        <v>1847770</v>
      </c>
      <c r="F32" s="73">
        <f>SUM(F33:F35)</f>
        <v>1832770</v>
      </c>
      <c r="G32" s="74">
        <f>SUM(G33:G35)</f>
        <v>1466180</v>
      </c>
      <c r="H32" s="70">
        <f>SUM(H35)</f>
        <v>3000</v>
      </c>
      <c r="I32" s="51"/>
      <c r="J32" s="51"/>
      <c r="K32" s="112">
        <f>SUM(K34)</f>
        <v>15000</v>
      </c>
    </row>
    <row r="33" spans="1:11" ht="15.75">
      <c r="A33" s="19"/>
      <c r="B33" s="7" t="s">
        <v>190</v>
      </c>
      <c r="C33" s="45"/>
      <c r="D33" s="47" t="s">
        <v>116</v>
      </c>
      <c r="E33" s="8">
        <v>88500</v>
      </c>
      <c r="F33" s="49">
        <v>88500</v>
      </c>
      <c r="G33" s="46"/>
      <c r="H33" s="27"/>
      <c r="I33" s="27"/>
      <c r="J33" s="27"/>
      <c r="K33" s="27"/>
    </row>
    <row r="34" spans="1:11" ht="16.5" customHeight="1">
      <c r="A34" s="19"/>
      <c r="B34" s="7" t="s">
        <v>189</v>
      </c>
      <c r="C34" s="45"/>
      <c r="D34" s="47" t="s">
        <v>117</v>
      </c>
      <c r="E34" s="8">
        <v>1663770</v>
      </c>
      <c r="F34" s="49">
        <v>1648770</v>
      </c>
      <c r="G34" s="53">
        <v>1417680</v>
      </c>
      <c r="H34" s="27"/>
      <c r="I34" s="27"/>
      <c r="J34" s="27"/>
      <c r="K34" s="27">
        <v>15000</v>
      </c>
    </row>
    <row r="35" spans="1:11" ht="30" customHeight="1">
      <c r="A35" s="108"/>
      <c r="B35" s="127" t="s">
        <v>119</v>
      </c>
      <c r="C35" s="138"/>
      <c r="D35" s="139" t="s">
        <v>120</v>
      </c>
      <c r="E35" s="6">
        <v>95500</v>
      </c>
      <c r="F35" s="120">
        <v>95500</v>
      </c>
      <c r="G35" s="140">
        <v>48500</v>
      </c>
      <c r="H35" s="51">
        <v>3000</v>
      </c>
      <c r="I35" s="51"/>
      <c r="J35" s="51"/>
      <c r="K35" s="51"/>
    </row>
    <row r="36" spans="1:11" ht="33.75" customHeight="1">
      <c r="A36" s="19"/>
      <c r="B36" s="65" t="s">
        <v>172</v>
      </c>
      <c r="C36" s="71" t="s">
        <v>121</v>
      </c>
      <c r="D36" s="113"/>
      <c r="E36" s="114">
        <v>152780</v>
      </c>
      <c r="F36" s="115">
        <f>SUM(F37)</f>
        <v>118780</v>
      </c>
      <c r="G36" s="116">
        <f>SUM(G37)</f>
        <v>26880</v>
      </c>
      <c r="H36" s="70"/>
      <c r="I36" s="51"/>
      <c r="J36" s="51"/>
      <c r="K36" s="70">
        <v>34000</v>
      </c>
    </row>
    <row r="37" spans="1:11" ht="27" customHeight="1">
      <c r="A37" s="19"/>
      <c r="B37" s="125" t="s">
        <v>122</v>
      </c>
      <c r="C37" s="141"/>
      <c r="D37" s="142" t="s">
        <v>123</v>
      </c>
      <c r="E37" s="143">
        <v>152780</v>
      </c>
      <c r="F37" s="144">
        <v>118780</v>
      </c>
      <c r="G37" s="145">
        <v>26880</v>
      </c>
      <c r="H37" s="51"/>
      <c r="I37" s="51"/>
      <c r="J37" s="51"/>
      <c r="K37" s="51">
        <v>34000</v>
      </c>
    </row>
    <row r="38" spans="1:11" ht="18" customHeight="1">
      <c r="A38" s="19"/>
      <c r="B38" s="125"/>
      <c r="C38" s="141"/>
      <c r="D38" s="142"/>
      <c r="E38" s="143"/>
      <c r="F38" s="144"/>
      <c r="G38" s="145"/>
      <c r="H38" s="51"/>
      <c r="I38" s="51"/>
      <c r="J38" s="51"/>
      <c r="K38" s="51"/>
    </row>
    <row r="39" spans="1:11" ht="69.75" customHeight="1">
      <c r="A39" s="19"/>
      <c r="B39" s="65" t="s">
        <v>184</v>
      </c>
      <c r="C39" s="117" t="s">
        <v>124</v>
      </c>
      <c r="D39" s="72"/>
      <c r="E39" s="69">
        <f>SUM(E40)</f>
        <v>40800</v>
      </c>
      <c r="F39" s="73">
        <f>SUM(F40)</f>
        <v>40800</v>
      </c>
      <c r="G39" s="74">
        <f>SUM(G40)</f>
        <v>32000</v>
      </c>
      <c r="H39" s="51"/>
      <c r="I39" s="51"/>
      <c r="J39" s="51"/>
      <c r="K39" s="51"/>
    </row>
    <row r="40" spans="1:11" ht="38.25" customHeight="1">
      <c r="A40" s="19"/>
      <c r="B40" s="61" t="s">
        <v>127</v>
      </c>
      <c r="C40" s="56"/>
      <c r="D40" s="81" t="s">
        <v>128</v>
      </c>
      <c r="E40" s="63">
        <v>40800</v>
      </c>
      <c r="F40" s="64">
        <v>40800</v>
      </c>
      <c r="G40" s="82">
        <v>32000</v>
      </c>
      <c r="H40" s="27"/>
      <c r="I40" s="27"/>
      <c r="J40" s="46"/>
      <c r="K40" s="27"/>
    </row>
    <row r="41" spans="1:11" ht="15.75">
      <c r="A41" s="19"/>
      <c r="B41" s="80"/>
      <c r="C41" s="80"/>
      <c r="D41" s="50"/>
      <c r="E41" s="8"/>
      <c r="F41" s="8"/>
      <c r="G41" s="27"/>
      <c r="H41" s="27"/>
      <c r="I41" s="27"/>
      <c r="J41" s="46"/>
      <c r="K41" s="27"/>
    </row>
    <row r="42" spans="1:11" ht="15.75">
      <c r="A42" s="19"/>
      <c r="B42" s="65" t="s">
        <v>173</v>
      </c>
      <c r="C42" s="66" t="s">
        <v>125</v>
      </c>
      <c r="D42" s="72"/>
      <c r="E42" s="69">
        <f>SUM(E43)</f>
        <v>200000</v>
      </c>
      <c r="F42" s="69">
        <f>SUM(F43)</f>
        <v>200000</v>
      </c>
      <c r="G42" s="70"/>
      <c r="H42" s="51"/>
      <c r="I42" s="70">
        <f>SUM(I43)</f>
        <v>200000</v>
      </c>
      <c r="J42" s="51"/>
      <c r="K42" s="51"/>
    </row>
    <row r="43" spans="1:11" ht="31.5" customHeight="1">
      <c r="A43" s="19"/>
      <c r="B43" s="88" t="s">
        <v>185</v>
      </c>
      <c r="C43" s="77"/>
      <c r="D43" s="62" t="s">
        <v>126</v>
      </c>
      <c r="E43" s="78">
        <v>200000</v>
      </c>
      <c r="F43" s="79">
        <v>200000</v>
      </c>
      <c r="G43" s="60"/>
      <c r="H43" s="27"/>
      <c r="I43" s="46">
        <v>200000</v>
      </c>
      <c r="J43" s="27"/>
      <c r="K43" s="27"/>
    </row>
    <row r="44" spans="1:11" ht="15.75">
      <c r="A44" s="19"/>
      <c r="B44" s="89"/>
      <c r="C44" s="75"/>
      <c r="D44" s="57"/>
      <c r="E44" s="58"/>
      <c r="F44" s="58"/>
      <c r="G44" s="76"/>
      <c r="H44" s="27"/>
      <c r="I44" s="27"/>
      <c r="J44" s="46"/>
      <c r="K44" s="46"/>
    </row>
    <row r="45" spans="1:11" ht="15.75">
      <c r="A45" s="8"/>
      <c r="B45" s="69" t="s">
        <v>174</v>
      </c>
      <c r="C45" s="118">
        <v>758</v>
      </c>
      <c r="D45" s="119"/>
      <c r="E45" s="69">
        <f>SUM(E46)</f>
        <v>71915</v>
      </c>
      <c r="F45" s="69">
        <f>SUM(F46)</f>
        <v>71915</v>
      </c>
      <c r="G45" s="120"/>
      <c r="H45" s="6"/>
      <c r="I45" s="6"/>
      <c r="J45" s="120"/>
      <c r="K45" s="120"/>
    </row>
    <row r="46" spans="1:11" ht="15.75">
      <c r="A46" s="8"/>
      <c r="B46" s="64" t="s">
        <v>129</v>
      </c>
      <c r="C46" s="85"/>
      <c r="D46" s="87">
        <v>75818</v>
      </c>
      <c r="E46" s="8">
        <v>71915</v>
      </c>
      <c r="F46" s="8">
        <v>71915</v>
      </c>
      <c r="G46" s="49"/>
      <c r="H46" s="8"/>
      <c r="I46" s="8"/>
      <c r="J46" s="49"/>
      <c r="K46" s="49"/>
    </row>
    <row r="47" spans="1:11" ht="15.75">
      <c r="A47" s="8"/>
      <c r="B47" s="64"/>
      <c r="C47" s="85"/>
      <c r="D47" s="87"/>
      <c r="E47" s="8"/>
      <c r="F47" s="8"/>
      <c r="G47" s="49"/>
      <c r="H47" s="8"/>
      <c r="I47" s="8"/>
      <c r="J47" s="49"/>
      <c r="K47" s="49"/>
    </row>
    <row r="48" spans="1:11" ht="15.75">
      <c r="A48" s="8"/>
      <c r="B48" s="69" t="s">
        <v>176</v>
      </c>
      <c r="C48" s="118">
        <v>801</v>
      </c>
      <c r="D48" s="119"/>
      <c r="E48" s="69">
        <f>SUM(E49:E56)</f>
        <v>7173911</v>
      </c>
      <c r="F48" s="69">
        <f>SUM(F49:F56)</f>
        <v>6990411</v>
      </c>
      <c r="G48" s="73">
        <f>SUM(G49,G50,G51,G52,G54)</f>
        <v>5435763</v>
      </c>
      <c r="H48" s="69">
        <f>SUM(H53)</f>
        <v>13040</v>
      </c>
      <c r="I48" s="69"/>
      <c r="J48" s="73"/>
      <c r="K48" s="121">
        <f>SUM(K49,K51,K52)</f>
        <v>183500</v>
      </c>
    </row>
    <row r="49" spans="1:11" ht="15.75">
      <c r="A49" s="8"/>
      <c r="B49" s="64" t="s">
        <v>130</v>
      </c>
      <c r="C49" s="85"/>
      <c r="D49" s="87">
        <v>80101</v>
      </c>
      <c r="E49" s="8">
        <v>4211590</v>
      </c>
      <c r="F49" s="8">
        <v>4075590</v>
      </c>
      <c r="G49" s="49">
        <v>3180932</v>
      </c>
      <c r="H49" s="8"/>
      <c r="I49" s="8"/>
      <c r="J49" s="49"/>
      <c r="K49" s="49">
        <v>136000</v>
      </c>
    </row>
    <row r="50" spans="1:11" ht="31.5">
      <c r="A50" s="8"/>
      <c r="B50" s="88" t="s">
        <v>175</v>
      </c>
      <c r="C50" s="85"/>
      <c r="D50" s="87">
        <v>80103</v>
      </c>
      <c r="E50" s="8">
        <v>263786</v>
      </c>
      <c r="F50" s="8">
        <v>263786</v>
      </c>
      <c r="G50" s="49">
        <v>221843</v>
      </c>
      <c r="H50" s="8"/>
      <c r="I50" s="8"/>
      <c r="J50" s="49"/>
      <c r="K50" s="49"/>
    </row>
    <row r="51" spans="1:11" ht="15.75">
      <c r="A51" s="8"/>
      <c r="B51" s="64" t="s">
        <v>131</v>
      </c>
      <c r="C51" s="85"/>
      <c r="D51" s="87">
        <v>80104</v>
      </c>
      <c r="E51" s="8">
        <v>433561</v>
      </c>
      <c r="F51" s="8">
        <v>416061</v>
      </c>
      <c r="G51" s="49">
        <v>322833</v>
      </c>
      <c r="H51" s="8"/>
      <c r="I51" s="8"/>
      <c r="J51" s="49"/>
      <c r="K51" s="49">
        <v>17500</v>
      </c>
    </row>
    <row r="52" spans="1:11" ht="15.75">
      <c r="A52" s="8"/>
      <c r="B52" s="64" t="s">
        <v>132</v>
      </c>
      <c r="C52" s="85"/>
      <c r="D52" s="87">
        <v>80110</v>
      </c>
      <c r="E52" s="8">
        <v>1855609</v>
      </c>
      <c r="F52" s="8">
        <v>1825609</v>
      </c>
      <c r="G52" s="49">
        <v>1473175</v>
      </c>
      <c r="H52" s="8"/>
      <c r="I52" s="8"/>
      <c r="J52" s="49"/>
      <c r="K52" s="49">
        <v>30000</v>
      </c>
    </row>
    <row r="53" spans="1:11" ht="15.75">
      <c r="A53" s="8"/>
      <c r="B53" s="64" t="s">
        <v>133</v>
      </c>
      <c r="C53" s="85"/>
      <c r="D53" s="87">
        <v>80113</v>
      </c>
      <c r="E53" s="8">
        <v>100040</v>
      </c>
      <c r="F53" s="8">
        <v>100040</v>
      </c>
      <c r="G53" s="49"/>
      <c r="H53" s="8">
        <v>13040</v>
      </c>
      <c r="I53" s="8"/>
      <c r="J53" s="49"/>
      <c r="K53" s="148"/>
    </row>
    <row r="54" spans="1:11" ht="29.25" customHeight="1">
      <c r="A54" s="8"/>
      <c r="B54" s="88" t="s">
        <v>186</v>
      </c>
      <c r="C54" s="86"/>
      <c r="D54" s="87">
        <v>80114</v>
      </c>
      <c r="E54" s="8">
        <v>264443</v>
      </c>
      <c r="F54" s="8">
        <v>264443</v>
      </c>
      <c r="G54" s="49">
        <v>236980</v>
      </c>
      <c r="H54" s="8"/>
      <c r="I54" s="8"/>
      <c r="J54" s="49"/>
      <c r="K54" s="49"/>
    </row>
    <row r="55" spans="1:11" ht="15.75">
      <c r="A55" s="8"/>
      <c r="B55" s="64" t="s">
        <v>135</v>
      </c>
      <c r="C55" s="86"/>
      <c r="D55" s="87">
        <v>80146</v>
      </c>
      <c r="E55" s="8">
        <v>34882</v>
      </c>
      <c r="F55" s="8">
        <v>34882</v>
      </c>
      <c r="G55" s="49"/>
      <c r="H55" s="8"/>
      <c r="I55" s="8"/>
      <c r="J55" s="8"/>
      <c r="K55" s="49"/>
    </row>
    <row r="56" spans="1:11" ht="20.25" customHeight="1">
      <c r="A56" s="8"/>
      <c r="B56" s="49" t="s">
        <v>134</v>
      </c>
      <c r="C56" s="8"/>
      <c r="D56" s="87">
        <v>80195</v>
      </c>
      <c r="E56" s="8">
        <v>10000</v>
      </c>
      <c r="F56" s="8">
        <v>10000</v>
      </c>
      <c r="G56" s="49"/>
      <c r="H56" s="8"/>
      <c r="I56" s="8"/>
      <c r="J56" s="8"/>
      <c r="K56" s="49"/>
    </row>
    <row r="57" spans="1:11" ht="15.75">
      <c r="A57" s="8"/>
      <c r="B57" s="49"/>
      <c r="C57" s="8"/>
      <c r="D57" s="87"/>
      <c r="E57" s="8"/>
      <c r="F57" s="8"/>
      <c r="G57" s="49"/>
      <c r="H57" s="8"/>
      <c r="I57" s="8"/>
      <c r="J57" s="8"/>
      <c r="K57" s="49"/>
    </row>
    <row r="58" spans="1:11" ht="15.75">
      <c r="A58" s="8"/>
      <c r="B58" s="69" t="s">
        <v>177</v>
      </c>
      <c r="C58" s="118">
        <v>851</v>
      </c>
      <c r="D58" s="119"/>
      <c r="E58" s="69">
        <f>SUM(E59:E60)</f>
        <v>61800</v>
      </c>
      <c r="F58" s="69">
        <f>SUM(F59:F60)</f>
        <v>61800</v>
      </c>
      <c r="G58" s="73">
        <f>SUM(G59)</f>
        <v>19400</v>
      </c>
      <c r="H58" s="69">
        <f>SUM(H60)</f>
        <v>800</v>
      </c>
      <c r="I58" s="6"/>
      <c r="J58" s="6"/>
      <c r="K58" s="120"/>
    </row>
    <row r="59" spans="1:11" ht="15.75">
      <c r="A59" s="8"/>
      <c r="B59" s="49" t="s">
        <v>136</v>
      </c>
      <c r="C59" s="8"/>
      <c r="D59" s="87">
        <v>85154</v>
      </c>
      <c r="E59" s="8">
        <v>61000</v>
      </c>
      <c r="F59" s="8">
        <v>61000</v>
      </c>
      <c r="G59" s="49">
        <v>19400</v>
      </c>
      <c r="H59" s="8"/>
      <c r="I59" s="8"/>
      <c r="J59" s="8"/>
      <c r="K59" s="49"/>
    </row>
    <row r="60" spans="1:11" ht="29.25" customHeight="1">
      <c r="A60" s="8"/>
      <c r="B60" s="49" t="s">
        <v>134</v>
      </c>
      <c r="C60" s="8"/>
      <c r="D60" s="87">
        <v>85195</v>
      </c>
      <c r="E60" s="8">
        <v>800</v>
      </c>
      <c r="F60" s="8">
        <v>800</v>
      </c>
      <c r="G60" s="49"/>
      <c r="H60" s="8">
        <v>800</v>
      </c>
      <c r="I60" s="8"/>
      <c r="J60" s="8"/>
      <c r="K60" s="49"/>
    </row>
    <row r="61" spans="1:11" ht="15.75">
      <c r="A61" s="8"/>
      <c r="B61" s="49"/>
      <c r="C61" s="8"/>
      <c r="D61" s="87"/>
      <c r="E61" s="8"/>
      <c r="F61" s="8"/>
      <c r="G61" s="49"/>
      <c r="H61" s="8"/>
      <c r="I61" s="8"/>
      <c r="J61" s="8"/>
      <c r="K61" s="49"/>
    </row>
    <row r="62" spans="1:11" ht="15.75">
      <c r="A62" s="8"/>
      <c r="B62" s="69" t="s">
        <v>178</v>
      </c>
      <c r="C62" s="118">
        <v>852</v>
      </c>
      <c r="D62" s="118"/>
      <c r="E62" s="69">
        <f>SUM(E63:E68)</f>
        <v>499686</v>
      </c>
      <c r="F62" s="69">
        <f>SUM(F63:F68)</f>
        <v>499686</v>
      </c>
      <c r="G62" s="73">
        <f>SUM(G66,G67)</f>
        <v>252050</v>
      </c>
      <c r="H62" s="6"/>
      <c r="I62" s="6"/>
      <c r="J62" s="6"/>
      <c r="K62" s="120"/>
    </row>
    <row r="63" spans="1:11" ht="15.75">
      <c r="A63" s="8"/>
      <c r="B63" s="83" t="s">
        <v>162</v>
      </c>
      <c r="C63" s="58"/>
      <c r="D63" s="87">
        <v>85202</v>
      </c>
      <c r="E63" s="8">
        <v>5000</v>
      </c>
      <c r="F63" s="8">
        <v>5000</v>
      </c>
      <c r="G63" s="8"/>
      <c r="H63" s="8"/>
      <c r="I63" s="8"/>
      <c r="J63" s="8"/>
      <c r="K63" s="49"/>
    </row>
    <row r="64" spans="1:11" ht="15.75">
      <c r="A64" s="8"/>
      <c r="B64" s="83" t="s">
        <v>191</v>
      </c>
      <c r="C64" s="58"/>
      <c r="D64" s="87">
        <v>85203</v>
      </c>
      <c r="E64" s="8">
        <v>5000</v>
      </c>
      <c r="F64" s="8">
        <v>5000</v>
      </c>
      <c r="G64" s="49"/>
      <c r="H64" s="8"/>
      <c r="I64" s="8"/>
      <c r="J64" s="8"/>
      <c r="K64" s="49"/>
    </row>
    <row r="65" spans="1:11" ht="31.5">
      <c r="A65" s="8"/>
      <c r="B65" s="89" t="s">
        <v>187</v>
      </c>
      <c r="C65" s="58"/>
      <c r="D65" s="87">
        <v>85214</v>
      </c>
      <c r="E65" s="8">
        <v>86262</v>
      </c>
      <c r="F65" s="8">
        <v>86262</v>
      </c>
      <c r="G65" s="49"/>
      <c r="H65" s="8"/>
      <c r="I65" s="8"/>
      <c r="J65" s="8"/>
      <c r="K65" s="49"/>
    </row>
    <row r="66" spans="1:11" ht="15.75">
      <c r="A66" s="8"/>
      <c r="B66" s="59" t="s">
        <v>137</v>
      </c>
      <c r="C66" s="58"/>
      <c r="D66" s="87">
        <v>85219</v>
      </c>
      <c r="E66" s="8">
        <v>183025</v>
      </c>
      <c r="F66" s="8">
        <v>183025</v>
      </c>
      <c r="G66" s="49">
        <v>162398</v>
      </c>
      <c r="H66" s="8"/>
      <c r="I66" s="8"/>
      <c r="J66" s="8"/>
      <c r="K66" s="49"/>
    </row>
    <row r="67" spans="1:11" ht="31.5">
      <c r="A67" s="8"/>
      <c r="B67" s="89" t="s">
        <v>138</v>
      </c>
      <c r="C67" s="58"/>
      <c r="D67" s="87">
        <v>85228</v>
      </c>
      <c r="E67" s="8">
        <v>98952</v>
      </c>
      <c r="F67" s="8">
        <v>98952</v>
      </c>
      <c r="G67" s="49">
        <v>89652</v>
      </c>
      <c r="H67" s="8"/>
      <c r="I67" s="8"/>
      <c r="J67" s="8"/>
      <c r="K67" s="49"/>
    </row>
    <row r="68" spans="1:49" ht="15.75">
      <c r="A68" s="8"/>
      <c r="B68" s="83" t="s">
        <v>134</v>
      </c>
      <c r="C68" s="58"/>
      <c r="D68" s="87">
        <v>85295</v>
      </c>
      <c r="E68" s="8">
        <v>121447</v>
      </c>
      <c r="F68" s="8">
        <v>121447</v>
      </c>
      <c r="G68" s="8"/>
      <c r="H68" s="8"/>
      <c r="I68" s="8"/>
      <c r="J68" s="8"/>
      <c r="K68" s="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</row>
    <row r="69" spans="1:49" ht="10.5" customHeight="1">
      <c r="A69" s="8"/>
      <c r="B69" s="83"/>
      <c r="C69" s="58"/>
      <c r="D69" s="87"/>
      <c r="E69" s="8"/>
      <c r="F69" s="8"/>
      <c r="G69" s="8"/>
      <c r="H69" s="8"/>
      <c r="I69" s="8"/>
      <c r="J69" s="8"/>
      <c r="K69" s="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</row>
    <row r="70" spans="1:49" ht="15.75">
      <c r="A70" s="8"/>
      <c r="B70" s="122" t="s">
        <v>179</v>
      </c>
      <c r="C70" s="118">
        <v>854</v>
      </c>
      <c r="D70" s="119"/>
      <c r="E70" s="69">
        <f>SUM(E71,E72)</f>
        <v>46755</v>
      </c>
      <c r="F70" s="69">
        <f>SUM(F71,F72)</f>
        <v>46755</v>
      </c>
      <c r="G70" s="69">
        <f>SUM(G71)</f>
        <v>34633</v>
      </c>
      <c r="H70" s="6"/>
      <c r="I70" s="6"/>
      <c r="J70" s="6"/>
      <c r="K70" s="6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</row>
    <row r="71" spans="1:49" ht="15.75">
      <c r="A71" s="8"/>
      <c r="B71" s="84" t="s">
        <v>139</v>
      </c>
      <c r="C71" s="85"/>
      <c r="D71" s="87">
        <v>85401</v>
      </c>
      <c r="E71" s="8">
        <v>41805</v>
      </c>
      <c r="F71" s="8">
        <v>41805</v>
      </c>
      <c r="G71" s="8">
        <v>34633</v>
      </c>
      <c r="H71" s="8"/>
      <c r="I71" s="8"/>
      <c r="J71" s="8"/>
      <c r="K71" s="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</row>
    <row r="72" spans="1:49" ht="15.75">
      <c r="A72" s="8"/>
      <c r="B72" s="84" t="s">
        <v>180</v>
      </c>
      <c r="C72" s="85"/>
      <c r="D72" s="87">
        <v>85415</v>
      </c>
      <c r="E72" s="8">
        <v>4950</v>
      </c>
      <c r="F72" s="8">
        <v>4950</v>
      </c>
      <c r="G72" s="8"/>
      <c r="H72" s="8"/>
      <c r="I72" s="8"/>
      <c r="J72" s="8"/>
      <c r="K72" s="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</row>
    <row r="73" spans="1:49" ht="8.25" customHeight="1">
      <c r="A73" s="8"/>
      <c r="B73" s="84"/>
      <c r="C73" s="58"/>
      <c r="D73" s="87"/>
      <c r="E73" s="8"/>
      <c r="F73" s="8"/>
      <c r="G73" s="8"/>
      <c r="H73" s="8"/>
      <c r="I73" s="8"/>
      <c r="J73" s="8"/>
      <c r="K73" s="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</row>
    <row r="74" spans="1:49" ht="15.75">
      <c r="A74" s="8"/>
      <c r="B74" s="122" t="s">
        <v>181</v>
      </c>
      <c r="C74" s="118">
        <v>900</v>
      </c>
      <c r="D74" s="119"/>
      <c r="E74" s="6">
        <f>SUM(E75:E78)</f>
        <v>237800</v>
      </c>
      <c r="F74" s="6">
        <f>SUM(F75:F78)</f>
        <v>217800</v>
      </c>
      <c r="G74" s="6"/>
      <c r="H74" s="6"/>
      <c r="I74" s="6"/>
      <c r="J74" s="6"/>
      <c r="K74" s="6">
        <f>SUM(K77:K78)</f>
        <v>20000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</row>
    <row r="75" spans="1:49" ht="15.75">
      <c r="A75" s="8"/>
      <c r="B75" s="84" t="s">
        <v>140</v>
      </c>
      <c r="C75" s="85"/>
      <c r="D75" s="87">
        <v>90003</v>
      </c>
      <c r="E75" s="8">
        <v>32800</v>
      </c>
      <c r="F75" s="8">
        <v>32800</v>
      </c>
      <c r="G75" s="8"/>
      <c r="H75" s="8"/>
      <c r="I75" s="8"/>
      <c r="J75" s="8"/>
      <c r="K75" s="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</row>
    <row r="76" spans="1:49" ht="25.5" customHeight="1">
      <c r="A76" s="8"/>
      <c r="B76" s="84" t="s">
        <v>141</v>
      </c>
      <c r="C76" s="85"/>
      <c r="D76" s="87">
        <v>90004</v>
      </c>
      <c r="E76" s="8">
        <v>2000</v>
      </c>
      <c r="F76" s="8">
        <v>2000</v>
      </c>
      <c r="G76" s="8"/>
      <c r="H76" s="8"/>
      <c r="I76" s="8"/>
      <c r="J76" s="8"/>
      <c r="K76" s="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</row>
    <row r="77" spans="1:49" ht="15.75">
      <c r="A77" s="8"/>
      <c r="B77" s="84" t="s">
        <v>142</v>
      </c>
      <c r="C77" s="85"/>
      <c r="D77" s="87">
        <v>90015</v>
      </c>
      <c r="E77" s="8">
        <v>188000</v>
      </c>
      <c r="F77" s="8">
        <v>180000</v>
      </c>
      <c r="G77" s="8"/>
      <c r="H77" s="8"/>
      <c r="I77" s="8"/>
      <c r="J77" s="8"/>
      <c r="K77" s="8">
        <v>8000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</row>
    <row r="78" spans="1:49" ht="21.75" customHeight="1">
      <c r="A78" s="8"/>
      <c r="B78" s="84" t="s">
        <v>134</v>
      </c>
      <c r="C78" s="85"/>
      <c r="D78" s="87">
        <v>90095</v>
      </c>
      <c r="E78" s="8">
        <v>15000</v>
      </c>
      <c r="F78" s="8">
        <v>3000</v>
      </c>
      <c r="G78" s="8"/>
      <c r="H78" s="8"/>
      <c r="I78" s="8"/>
      <c r="J78" s="8"/>
      <c r="K78" s="8">
        <v>12000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1:49" ht="21" customHeight="1">
      <c r="A79" s="8"/>
      <c r="B79" s="122" t="s">
        <v>182</v>
      </c>
      <c r="C79" s="118">
        <v>921</v>
      </c>
      <c r="D79" s="119"/>
      <c r="E79" s="69">
        <f>SUM(E80:E81)</f>
        <v>148430</v>
      </c>
      <c r="F79" s="69">
        <f>SUM(F80:F81)</f>
        <v>148430</v>
      </c>
      <c r="G79" s="69">
        <f>SUM(G80)</f>
        <v>97380</v>
      </c>
      <c r="H79" s="6"/>
      <c r="I79" s="6"/>
      <c r="J79" s="6"/>
      <c r="K79" s="6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1:49" ht="15.75">
      <c r="A80" s="8"/>
      <c r="B80" s="84" t="s">
        <v>143</v>
      </c>
      <c r="C80" s="85"/>
      <c r="D80" s="87">
        <v>92116</v>
      </c>
      <c r="E80" s="8">
        <v>114430</v>
      </c>
      <c r="F80" s="8">
        <v>114430</v>
      </c>
      <c r="G80" s="8">
        <v>97380</v>
      </c>
      <c r="H80" s="8"/>
      <c r="I80" s="8"/>
      <c r="J80" s="8"/>
      <c r="K80" s="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1:49" ht="15.75">
      <c r="A81" s="8"/>
      <c r="B81" s="84" t="s">
        <v>134</v>
      </c>
      <c r="C81" s="85"/>
      <c r="D81" s="87">
        <v>92195</v>
      </c>
      <c r="E81" s="8">
        <v>34000</v>
      </c>
      <c r="F81" s="8">
        <v>34000</v>
      </c>
      <c r="G81" s="8"/>
      <c r="H81" s="8"/>
      <c r="I81" s="8"/>
      <c r="J81" s="8"/>
      <c r="K81" s="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</row>
    <row r="82" spans="1:49" ht="15.75">
      <c r="A82" s="8"/>
      <c r="B82" s="122" t="s">
        <v>183</v>
      </c>
      <c r="C82" s="118">
        <v>926</v>
      </c>
      <c r="D82" s="119"/>
      <c r="E82" s="69">
        <f>SUM(E83)</f>
        <v>21400</v>
      </c>
      <c r="F82" s="69">
        <f>SUM(F83)</f>
        <v>21400</v>
      </c>
      <c r="G82" s="6"/>
      <c r="H82" s="6"/>
      <c r="I82" s="6"/>
      <c r="J82" s="6"/>
      <c r="K82" s="6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</row>
    <row r="83" spans="1:49" ht="25.5" customHeight="1">
      <c r="A83" s="8"/>
      <c r="B83" s="84" t="s">
        <v>144</v>
      </c>
      <c r="C83" s="85"/>
      <c r="D83" s="87">
        <v>92605</v>
      </c>
      <c r="E83" s="8">
        <v>21400</v>
      </c>
      <c r="F83" s="8">
        <v>21400</v>
      </c>
      <c r="G83" s="8"/>
      <c r="H83" s="8"/>
      <c r="I83" s="8"/>
      <c r="J83" s="8"/>
      <c r="K83" s="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</row>
    <row r="84" spans="1:49" ht="16.5" thickBot="1">
      <c r="A84" s="94"/>
      <c r="B84" s="91"/>
      <c r="C84" s="92"/>
      <c r="D84" s="93"/>
      <c r="E84" s="94"/>
      <c r="F84" s="94"/>
      <c r="G84" s="94"/>
      <c r="H84" s="94"/>
      <c r="I84" s="94"/>
      <c r="J84" s="94"/>
      <c r="K84" s="94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</row>
    <row r="85" spans="1:11" ht="31.5">
      <c r="A85" s="224" t="s">
        <v>22</v>
      </c>
      <c r="B85" s="95" t="s">
        <v>23</v>
      </c>
      <c r="C85" s="96"/>
      <c r="D85" s="96"/>
      <c r="E85" s="97">
        <f>SUM(E92,E89,E86)</f>
        <v>2727708</v>
      </c>
      <c r="F85" s="97">
        <f>SUM(F92,F89,F86)</f>
        <v>2727708</v>
      </c>
      <c r="G85" s="98">
        <f>SUM(G92,G89,G86)</f>
        <v>136119</v>
      </c>
      <c r="H85" s="27"/>
      <c r="I85" s="27"/>
      <c r="J85" s="27"/>
      <c r="K85" s="27"/>
    </row>
    <row r="86" spans="1:11" ht="15.75">
      <c r="A86" s="224"/>
      <c r="B86" s="65" t="s">
        <v>145</v>
      </c>
      <c r="C86" s="66" t="s">
        <v>115</v>
      </c>
      <c r="D86" s="123"/>
      <c r="E86" s="67">
        <f>SUM(E87)</f>
        <v>53880</v>
      </c>
      <c r="F86" s="67">
        <f>SUM(F87)</f>
        <v>53880</v>
      </c>
      <c r="G86" s="67">
        <f>SUM(G87)</f>
        <v>46970</v>
      </c>
      <c r="H86" s="51"/>
      <c r="I86" s="51"/>
      <c r="J86" s="51"/>
      <c r="K86" s="51"/>
    </row>
    <row r="87" spans="1:11" ht="31.5">
      <c r="A87" s="224"/>
      <c r="B87" s="61" t="s">
        <v>146</v>
      </c>
      <c r="C87" s="75"/>
      <c r="D87" s="44" t="s">
        <v>147</v>
      </c>
      <c r="E87" s="43">
        <v>53880</v>
      </c>
      <c r="F87" s="43">
        <v>53880</v>
      </c>
      <c r="G87" s="43">
        <v>46970</v>
      </c>
      <c r="H87" s="27"/>
      <c r="I87" s="27"/>
      <c r="J87" s="27"/>
      <c r="K87" s="27"/>
    </row>
    <row r="88" spans="1:11" ht="15.75">
      <c r="A88" s="224"/>
      <c r="B88" s="55"/>
      <c r="C88" s="75"/>
      <c r="D88" s="44"/>
      <c r="E88" s="27"/>
      <c r="F88" s="27"/>
      <c r="G88" s="27"/>
      <c r="H88" s="27"/>
      <c r="I88" s="27"/>
      <c r="J88" s="27"/>
      <c r="K88" s="27"/>
    </row>
    <row r="89" spans="1:11" ht="47.25">
      <c r="A89" s="224"/>
      <c r="B89" s="65" t="s">
        <v>148</v>
      </c>
      <c r="C89" s="66" t="s">
        <v>149</v>
      </c>
      <c r="D89" s="123"/>
      <c r="E89" s="67">
        <v>1428</v>
      </c>
      <c r="F89" s="67">
        <v>1428</v>
      </c>
      <c r="G89" s="67">
        <f>SUM(G90)</f>
        <v>1364</v>
      </c>
      <c r="H89" s="51"/>
      <c r="I89" s="51"/>
      <c r="J89" s="51"/>
      <c r="K89" s="51"/>
    </row>
    <row r="90" spans="1:11" ht="31.5">
      <c r="A90" s="224"/>
      <c r="B90" s="61" t="s">
        <v>150</v>
      </c>
      <c r="C90" s="75"/>
      <c r="D90" s="44" t="s">
        <v>151</v>
      </c>
      <c r="E90" s="43">
        <v>1428</v>
      </c>
      <c r="F90" s="43">
        <v>1428</v>
      </c>
      <c r="G90" s="43">
        <v>1364</v>
      </c>
      <c r="H90" s="27"/>
      <c r="I90" s="27"/>
      <c r="J90" s="27"/>
      <c r="K90" s="27"/>
    </row>
    <row r="91" spans="1:11" ht="15.75">
      <c r="A91" s="224"/>
      <c r="B91" s="61"/>
      <c r="C91" s="75"/>
      <c r="D91" s="44"/>
      <c r="E91" s="43"/>
      <c r="F91" s="43"/>
      <c r="G91" s="43"/>
      <c r="H91" s="27"/>
      <c r="I91" s="27"/>
      <c r="J91" s="27"/>
      <c r="K91" s="27"/>
    </row>
    <row r="92" spans="1:11" ht="15.75">
      <c r="A92" s="224"/>
      <c r="B92" s="69" t="s">
        <v>152</v>
      </c>
      <c r="C92" s="118">
        <v>852</v>
      </c>
      <c r="D92" s="123"/>
      <c r="E92" s="67">
        <f>SUM(E93:E95)</f>
        <v>2672400</v>
      </c>
      <c r="F92" s="67">
        <f>SUM(F93:F95)</f>
        <v>2672400</v>
      </c>
      <c r="G92" s="67">
        <f>SUM(G93)</f>
        <v>87785</v>
      </c>
      <c r="H92" s="51"/>
      <c r="I92" s="51"/>
      <c r="J92" s="51"/>
      <c r="K92" s="51"/>
    </row>
    <row r="93" spans="1:11" ht="47.25">
      <c r="A93" s="224"/>
      <c r="B93" s="125" t="s">
        <v>153</v>
      </c>
      <c r="C93" s="66"/>
      <c r="D93" s="123" t="s">
        <v>154</v>
      </c>
      <c r="E93" s="126">
        <v>2570080</v>
      </c>
      <c r="F93" s="126">
        <v>2570080</v>
      </c>
      <c r="G93" s="126">
        <v>87785</v>
      </c>
      <c r="H93" s="51"/>
      <c r="I93" s="51"/>
      <c r="J93" s="51"/>
      <c r="K93" s="51"/>
    </row>
    <row r="94" spans="1:11" ht="63">
      <c r="A94" s="224"/>
      <c r="B94" s="127" t="s">
        <v>155</v>
      </c>
      <c r="C94" s="123"/>
      <c r="D94" s="123" t="s">
        <v>156</v>
      </c>
      <c r="E94" s="128">
        <v>13600</v>
      </c>
      <c r="F94" s="128">
        <v>13600</v>
      </c>
      <c r="G94" s="51"/>
      <c r="H94" s="51"/>
      <c r="I94" s="51"/>
      <c r="J94" s="51"/>
      <c r="K94" s="51"/>
    </row>
    <row r="95" spans="1:11" ht="36.75" customHeight="1">
      <c r="A95" s="19"/>
      <c r="B95" s="146" t="s">
        <v>187</v>
      </c>
      <c r="C95" s="132"/>
      <c r="D95" s="132" t="s">
        <v>157</v>
      </c>
      <c r="E95" s="133">
        <v>88720</v>
      </c>
      <c r="F95" s="133">
        <v>88720</v>
      </c>
      <c r="G95" s="134"/>
      <c r="H95" s="134"/>
      <c r="I95" s="134"/>
      <c r="J95" s="134"/>
      <c r="K95" s="51"/>
    </row>
    <row r="96" spans="1:11" ht="15.75">
      <c r="A96" s="108"/>
      <c r="B96" s="150" t="s">
        <v>163</v>
      </c>
      <c r="C96" s="109"/>
      <c r="D96" s="109"/>
      <c r="E96" s="149">
        <f>SUM(E13,E85)</f>
        <v>13893655</v>
      </c>
      <c r="F96" s="110">
        <f>SUM(F13,F85)</f>
        <v>13216155</v>
      </c>
      <c r="G96" s="110">
        <f>SUM(G13,G85)</f>
        <v>7500405</v>
      </c>
      <c r="H96" s="110">
        <f>SUM(H13)</f>
        <v>16840</v>
      </c>
      <c r="I96" s="110">
        <f>SUM(I13,I85)</f>
        <v>200000</v>
      </c>
      <c r="J96" s="110"/>
      <c r="K96" s="110">
        <f>SUM(K13)</f>
        <v>677500</v>
      </c>
    </row>
    <row r="97" ht="24" customHeight="1">
      <c r="A97" s="147"/>
    </row>
    <row r="98" spans="1:11" ht="12.75" customHeight="1" hidden="1">
      <c r="A98" s="105"/>
      <c r="B98" s="106"/>
      <c r="C98" s="54"/>
      <c r="D98" s="54"/>
      <c r="E98" s="135"/>
      <c r="F98" s="135"/>
      <c r="G98" s="136"/>
      <c r="H98" s="137" t="s">
        <v>188</v>
      </c>
      <c r="I98" s="136"/>
      <c r="J98" s="107"/>
      <c r="K98" s="107"/>
    </row>
    <row r="99" spans="1:11" ht="15.75">
      <c r="A99" s="105"/>
      <c r="B99" s="106"/>
      <c r="C99" s="54"/>
      <c r="D99" s="54"/>
      <c r="E99" s="135"/>
      <c r="F99" s="135"/>
      <c r="J99" s="107"/>
      <c r="K99" s="107"/>
    </row>
    <row r="100" spans="1:11" ht="35.25" customHeight="1">
      <c r="A100" s="105"/>
      <c r="B100" s="129"/>
      <c r="C100" s="130"/>
      <c r="D100" s="130"/>
      <c r="E100" s="131"/>
      <c r="F100" s="131"/>
      <c r="G100" s="131"/>
      <c r="H100" s="131"/>
      <c r="I100" s="131"/>
      <c r="J100" s="131"/>
      <c r="K100" s="131"/>
    </row>
    <row r="101" spans="1:11" ht="38.25" customHeight="1">
      <c r="A101" s="105"/>
      <c r="B101" s="129"/>
      <c r="C101" s="130"/>
      <c r="D101" s="130"/>
      <c r="E101" s="131"/>
      <c r="F101" s="131"/>
      <c r="G101" s="131"/>
      <c r="H101" s="131"/>
      <c r="I101" s="131"/>
      <c r="J101" s="131"/>
      <c r="K101" s="131"/>
    </row>
    <row r="102" spans="1:11" ht="15.75">
      <c r="A102" s="105"/>
      <c r="B102" s="106"/>
      <c r="C102" s="54"/>
      <c r="D102" s="54"/>
      <c r="E102" s="107"/>
      <c r="F102" s="107"/>
      <c r="G102" s="107"/>
      <c r="H102" s="107"/>
      <c r="I102" s="107"/>
      <c r="J102" s="107"/>
      <c r="K102" s="107"/>
    </row>
  </sheetData>
  <mergeCells count="13">
    <mergeCell ref="A85:A94"/>
    <mergeCell ref="F10:F11"/>
    <mergeCell ref="A8:A11"/>
    <mergeCell ref="A6:K6"/>
    <mergeCell ref="G10:J10"/>
    <mergeCell ref="K9:K11"/>
    <mergeCell ref="B8:B11"/>
    <mergeCell ref="C9:C11"/>
    <mergeCell ref="D9:D11"/>
    <mergeCell ref="E9:E11"/>
    <mergeCell ref="C8:D8"/>
    <mergeCell ref="E8:K8"/>
    <mergeCell ref="F9:J9"/>
  </mergeCells>
  <printOptions/>
  <pageMargins left="0.34" right="0.36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I13" sqref="I13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152" customFormat="1" ht="12">
      <c r="F1" s="152" t="s">
        <v>24</v>
      </c>
    </row>
    <row r="2" spans="2:6" s="152" customFormat="1" ht="12">
      <c r="B2" s="238"/>
      <c r="C2" s="238"/>
      <c r="F2" s="152" t="s">
        <v>202</v>
      </c>
    </row>
    <row r="3" spans="2:6" s="152" customFormat="1" ht="12.75" customHeight="1">
      <c r="B3" s="238"/>
      <c r="C3" s="238"/>
      <c r="F3" s="152" t="s">
        <v>226</v>
      </c>
    </row>
    <row r="4" s="152" customFormat="1" ht="12">
      <c r="F4" s="152" t="s">
        <v>227</v>
      </c>
    </row>
    <row r="5" s="152" customFormat="1" ht="12"/>
    <row r="6" spans="1:6" ht="15.75">
      <c r="A6" s="239" t="s">
        <v>228</v>
      </c>
      <c r="B6" s="239"/>
      <c r="C6" s="239"/>
      <c r="D6" s="239"/>
      <c r="E6" s="239"/>
      <c r="F6" s="239"/>
    </row>
    <row r="7" ht="15.75">
      <c r="F7" s="3" t="s">
        <v>4</v>
      </c>
    </row>
    <row r="8" spans="1:6" s="11" customFormat="1" ht="23.25" customHeight="1">
      <c r="A8" s="171" t="s">
        <v>1</v>
      </c>
      <c r="B8" s="236" t="s">
        <v>25</v>
      </c>
      <c r="C8" s="236"/>
      <c r="D8" s="236"/>
      <c r="E8" s="237"/>
      <c r="F8" s="10" t="s">
        <v>26</v>
      </c>
    </row>
    <row r="9" spans="1:6" ht="27" customHeight="1">
      <c r="A9" s="172" t="s">
        <v>27</v>
      </c>
      <c r="B9" s="240" t="s">
        <v>229</v>
      </c>
      <c r="C9" s="240"/>
      <c r="D9" s="240"/>
      <c r="E9" s="241"/>
      <c r="F9" s="35"/>
    </row>
    <row r="10" spans="1:6" ht="27" customHeight="1">
      <c r="A10" s="173" t="s">
        <v>230</v>
      </c>
      <c r="B10" s="226" t="s">
        <v>231</v>
      </c>
      <c r="C10" s="226"/>
      <c r="D10" s="226"/>
      <c r="E10" s="227"/>
      <c r="F10" s="31"/>
    </row>
    <row r="11" spans="1:6" ht="15.75">
      <c r="A11" s="173" t="s">
        <v>232</v>
      </c>
      <c r="B11" s="226" t="s">
        <v>233</v>
      </c>
      <c r="C11" s="226"/>
      <c r="D11" s="226"/>
      <c r="E11" s="227"/>
      <c r="F11" s="37"/>
    </row>
    <row r="12" spans="1:6" ht="15.75">
      <c r="A12" s="174" t="s">
        <v>28</v>
      </c>
      <c r="B12" s="226" t="s">
        <v>234</v>
      </c>
      <c r="C12" s="226"/>
      <c r="D12" s="226"/>
      <c r="E12" s="227"/>
      <c r="F12" s="37"/>
    </row>
    <row r="13" spans="1:6" ht="15.75">
      <c r="A13" s="174"/>
      <c r="B13" s="226" t="s">
        <v>14</v>
      </c>
      <c r="C13" s="226"/>
      <c r="D13" s="226"/>
      <c r="E13" s="227"/>
      <c r="F13" s="37"/>
    </row>
    <row r="14" spans="1:6" ht="26.25" customHeight="1">
      <c r="A14" s="173" t="s">
        <v>235</v>
      </c>
      <c r="B14" s="226" t="s">
        <v>236</v>
      </c>
      <c r="C14" s="226"/>
      <c r="D14" s="226"/>
      <c r="E14" s="227"/>
      <c r="F14" s="37"/>
    </row>
    <row r="15" spans="1:6" ht="15.75">
      <c r="A15" s="174" t="s">
        <v>29</v>
      </c>
      <c r="B15" s="226" t="s">
        <v>237</v>
      </c>
      <c r="C15" s="226"/>
      <c r="D15" s="226"/>
      <c r="E15" s="227"/>
      <c r="F15" s="37"/>
    </row>
    <row r="16" spans="1:6" ht="15.75">
      <c r="A16" s="174"/>
      <c r="B16" s="226" t="s">
        <v>14</v>
      </c>
      <c r="C16" s="226"/>
      <c r="D16" s="226"/>
      <c r="E16" s="227"/>
      <c r="F16" s="37"/>
    </row>
    <row r="17" spans="1:6" ht="24.75" customHeight="1">
      <c r="A17" s="173" t="s">
        <v>238</v>
      </c>
      <c r="B17" s="226" t="s">
        <v>236</v>
      </c>
      <c r="C17" s="226"/>
      <c r="D17" s="226"/>
      <c r="E17" s="227"/>
      <c r="F17" s="37"/>
    </row>
    <row r="18" spans="1:6" ht="15.75">
      <c r="A18" s="174" t="s">
        <v>30</v>
      </c>
      <c r="B18" s="226" t="s">
        <v>239</v>
      </c>
      <c r="C18" s="226"/>
      <c r="D18" s="226"/>
      <c r="E18" s="227"/>
      <c r="F18" s="37"/>
    </row>
    <row r="19" spans="1:6" ht="15.75">
      <c r="A19" s="174" t="s">
        <v>31</v>
      </c>
      <c r="B19" s="226" t="s">
        <v>47</v>
      </c>
      <c r="C19" s="226"/>
      <c r="D19" s="226"/>
      <c r="E19" s="227"/>
      <c r="F19" s="37"/>
    </row>
    <row r="20" spans="1:6" ht="19.5" customHeight="1">
      <c r="A20" s="174" t="s">
        <v>32</v>
      </c>
      <c r="B20" s="226" t="s">
        <v>240</v>
      </c>
      <c r="C20" s="226"/>
      <c r="D20" s="226"/>
      <c r="E20" s="227"/>
      <c r="F20" s="31"/>
    </row>
    <row r="21" spans="1:6" ht="15.75">
      <c r="A21" s="174" t="s">
        <v>92</v>
      </c>
      <c r="B21" s="226" t="s">
        <v>241</v>
      </c>
      <c r="C21" s="226"/>
      <c r="D21" s="226"/>
      <c r="E21" s="227"/>
      <c r="F21" s="31">
        <v>341895</v>
      </c>
    </row>
    <row r="22" spans="1:6" ht="25.5" customHeight="1">
      <c r="A22" s="173" t="s">
        <v>242</v>
      </c>
      <c r="B22" s="226" t="s">
        <v>48</v>
      </c>
      <c r="C22" s="226"/>
      <c r="D22" s="226"/>
      <c r="E22" s="227"/>
      <c r="F22" s="31">
        <v>341895</v>
      </c>
    </row>
    <row r="23" spans="1:6" ht="15.75">
      <c r="A23" s="173" t="s">
        <v>243</v>
      </c>
      <c r="B23" s="232" t="s">
        <v>244</v>
      </c>
      <c r="C23" s="232"/>
      <c r="D23" s="232"/>
      <c r="E23" s="233"/>
      <c r="F23" s="38"/>
    </row>
    <row r="24" spans="1:6" s="12" customFormat="1" ht="23.25" customHeight="1">
      <c r="A24" s="175"/>
      <c r="B24" s="234" t="s">
        <v>33</v>
      </c>
      <c r="C24" s="234"/>
      <c r="D24" s="234"/>
      <c r="E24" s="235"/>
      <c r="F24" s="176">
        <f>SUM(F21)</f>
        <v>341895</v>
      </c>
    </row>
    <row r="25" spans="1:6" s="12" customFormat="1" ht="24" customHeight="1">
      <c r="A25" s="175"/>
      <c r="B25" s="236" t="s">
        <v>34</v>
      </c>
      <c r="C25" s="236"/>
      <c r="D25" s="236"/>
      <c r="E25" s="237"/>
      <c r="F25" s="33"/>
    </row>
    <row r="26" spans="1:6" ht="15.75">
      <c r="A26" s="172" t="s">
        <v>27</v>
      </c>
      <c r="B26" s="230" t="s">
        <v>72</v>
      </c>
      <c r="C26" s="230"/>
      <c r="D26" s="230"/>
      <c r="E26" s="231"/>
      <c r="F26" s="36" t="s">
        <v>245</v>
      </c>
    </row>
    <row r="27" spans="1:6" ht="14.25" customHeight="1">
      <c r="A27" s="173"/>
      <c r="B27" s="228" t="s">
        <v>14</v>
      </c>
      <c r="C27" s="228"/>
      <c r="D27" s="228"/>
      <c r="E27" s="229"/>
      <c r="F27" s="37"/>
    </row>
    <row r="28" spans="1:6" ht="25.5" customHeight="1">
      <c r="A28" s="173" t="s">
        <v>230</v>
      </c>
      <c r="B28" s="226" t="s">
        <v>246</v>
      </c>
      <c r="C28" s="226"/>
      <c r="D28" s="226"/>
      <c r="E28" s="227"/>
      <c r="F28" s="37"/>
    </row>
    <row r="29" spans="1:6" ht="15.75">
      <c r="A29" s="173" t="s">
        <v>232</v>
      </c>
      <c r="B29" s="226" t="s">
        <v>247</v>
      </c>
      <c r="C29" s="226"/>
      <c r="D29" s="226"/>
      <c r="E29" s="227"/>
      <c r="F29" s="37" t="s">
        <v>245</v>
      </c>
    </row>
    <row r="30" spans="1:6" ht="15.75">
      <c r="A30" s="174" t="s">
        <v>28</v>
      </c>
      <c r="B30" s="226" t="s">
        <v>248</v>
      </c>
      <c r="C30" s="226"/>
      <c r="D30" s="226"/>
      <c r="E30" s="227"/>
      <c r="F30" s="37"/>
    </row>
    <row r="31" spans="1:6" ht="15.75">
      <c r="A31" s="174"/>
      <c r="B31" s="226" t="s">
        <v>14</v>
      </c>
      <c r="C31" s="226"/>
      <c r="D31" s="226"/>
      <c r="E31" s="227"/>
      <c r="F31" s="37"/>
    </row>
    <row r="32" spans="1:6" ht="24" customHeight="1">
      <c r="A32" s="173" t="s">
        <v>235</v>
      </c>
      <c r="B32" s="226" t="s">
        <v>249</v>
      </c>
      <c r="C32" s="226"/>
      <c r="D32" s="226"/>
      <c r="E32" s="227"/>
      <c r="F32" s="37"/>
    </row>
    <row r="33" spans="1:6" ht="15.75">
      <c r="A33" s="174" t="s">
        <v>29</v>
      </c>
      <c r="B33" s="226" t="s">
        <v>250</v>
      </c>
      <c r="C33" s="226"/>
      <c r="D33" s="226"/>
      <c r="E33" s="227"/>
      <c r="F33" s="37"/>
    </row>
    <row r="34" spans="1:6" ht="15.75">
      <c r="A34" s="174"/>
      <c r="B34" s="226" t="s">
        <v>14</v>
      </c>
      <c r="C34" s="226"/>
      <c r="D34" s="226"/>
      <c r="E34" s="227"/>
      <c r="F34" s="37"/>
    </row>
    <row r="35" spans="1:6" ht="28.5" customHeight="1">
      <c r="A35" s="173" t="s">
        <v>238</v>
      </c>
      <c r="B35" s="226" t="s">
        <v>249</v>
      </c>
      <c r="C35" s="226"/>
      <c r="D35" s="226"/>
      <c r="E35" s="227"/>
      <c r="F35" s="37"/>
    </row>
    <row r="36" spans="1:6" ht="15.75">
      <c r="A36" s="174" t="s">
        <v>30</v>
      </c>
      <c r="B36" s="228" t="s">
        <v>251</v>
      </c>
      <c r="C36" s="228"/>
      <c r="D36" s="228"/>
      <c r="E36" s="229"/>
      <c r="F36" s="31"/>
    </row>
    <row r="37" spans="1:6" ht="15.75">
      <c r="A37" s="174" t="s">
        <v>31</v>
      </c>
      <c r="B37" s="228" t="s">
        <v>252</v>
      </c>
      <c r="C37" s="228"/>
      <c r="D37" s="228"/>
      <c r="E37" s="229"/>
      <c r="F37" s="31"/>
    </row>
    <row r="38" spans="1:6" ht="15.75">
      <c r="A38" s="177" t="s">
        <v>253</v>
      </c>
      <c r="B38" s="225" t="s">
        <v>254</v>
      </c>
      <c r="C38" s="225"/>
      <c r="D38" s="225"/>
      <c r="E38" s="154"/>
      <c r="F38" s="34"/>
    </row>
    <row r="39" spans="1:6" s="12" customFormat="1" ht="21" customHeight="1">
      <c r="A39" s="175"/>
      <c r="B39" s="155" t="s">
        <v>35</v>
      </c>
      <c r="C39" s="155"/>
      <c r="D39" s="155"/>
      <c r="E39" s="156"/>
      <c r="F39" s="32">
        <v>1033325</v>
      </c>
    </row>
  </sheetData>
  <mergeCells count="35">
    <mergeCell ref="B9:E9"/>
    <mergeCell ref="B18:E18"/>
    <mergeCell ref="B19:E19"/>
    <mergeCell ref="B20:E20"/>
    <mergeCell ref="B21:E21"/>
    <mergeCell ref="B2:C2"/>
    <mergeCell ref="B3:C3"/>
    <mergeCell ref="A6:F6"/>
    <mergeCell ref="B8:E8"/>
    <mergeCell ref="B10:E10"/>
    <mergeCell ref="B11:E11"/>
    <mergeCell ref="B12:E12"/>
    <mergeCell ref="B13:E13"/>
    <mergeCell ref="B14:E14"/>
    <mergeCell ref="B15:E15"/>
    <mergeCell ref="B16:E16"/>
    <mergeCell ref="B17:E17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8:E38"/>
    <mergeCell ref="B39:E39"/>
    <mergeCell ref="B34:E34"/>
    <mergeCell ref="B35:E35"/>
    <mergeCell ref="B36:E36"/>
    <mergeCell ref="B37:E37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4.625" style="40" bestFit="1" customWidth="1"/>
    <col min="2" max="2" width="57.25390625" style="40" bestFit="1" customWidth="1"/>
    <col min="3" max="7" width="10.00390625" style="40" bestFit="1" customWidth="1"/>
    <col min="8" max="8" width="25.375" style="40" bestFit="1" customWidth="1"/>
    <col min="9" max="9" width="6.875" style="40" bestFit="1" customWidth="1"/>
    <col min="10" max="10" width="8.00390625" style="40" bestFit="1" customWidth="1"/>
    <col min="11" max="16384" width="9.125" style="40" customWidth="1"/>
  </cols>
  <sheetData>
    <row r="1" ht="12.75">
      <c r="H1" s="152" t="s">
        <v>36</v>
      </c>
    </row>
    <row r="2" ht="12.75">
      <c r="H2" s="152" t="s">
        <v>202</v>
      </c>
    </row>
    <row r="3" ht="12.75">
      <c r="H3" s="152" t="s">
        <v>74</v>
      </c>
    </row>
    <row r="4" ht="12.75">
      <c r="H4" s="152" t="s">
        <v>204</v>
      </c>
    </row>
    <row r="6" spans="1:10" ht="26.25" customHeight="1">
      <c r="A6" s="243" t="s">
        <v>255</v>
      </c>
      <c r="B6" s="243"/>
      <c r="C6" s="243"/>
      <c r="D6" s="243"/>
      <c r="E6" s="243"/>
      <c r="F6" s="243"/>
      <c r="G6" s="243"/>
      <c r="H6" s="243"/>
      <c r="I6" s="243"/>
      <c r="J6" s="243"/>
    </row>
    <row r="7" ht="12.75">
      <c r="J7" s="178" t="s">
        <v>4</v>
      </c>
    </row>
    <row r="8" spans="1:10" ht="12.75" customHeight="1">
      <c r="A8" s="242" t="s">
        <v>256</v>
      </c>
      <c r="B8" s="242" t="s">
        <v>257</v>
      </c>
      <c r="C8" s="242" t="s">
        <v>258</v>
      </c>
      <c r="D8" s="242"/>
      <c r="E8" s="242" t="s">
        <v>259</v>
      </c>
      <c r="F8" s="242"/>
      <c r="G8" s="242"/>
      <c r="H8" s="242"/>
      <c r="I8" s="242"/>
      <c r="J8" s="242"/>
    </row>
    <row r="9" spans="1:10" ht="15.75">
      <c r="A9" s="242"/>
      <c r="B9" s="242"/>
      <c r="C9" s="22" t="s">
        <v>260</v>
      </c>
      <c r="D9" s="22" t="s">
        <v>261</v>
      </c>
      <c r="E9" s="22" t="s">
        <v>262</v>
      </c>
      <c r="F9" s="22" t="s">
        <v>263</v>
      </c>
      <c r="G9" s="22" t="s">
        <v>264</v>
      </c>
      <c r="H9" s="22" t="s">
        <v>265</v>
      </c>
      <c r="I9" s="22" t="s">
        <v>266</v>
      </c>
      <c r="J9" s="22" t="s">
        <v>267</v>
      </c>
    </row>
    <row r="10" spans="1:10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2.75">
      <c r="A11" s="28">
        <v>1</v>
      </c>
      <c r="B11" s="41" t="s">
        <v>268</v>
      </c>
      <c r="C11" s="179">
        <f aca="true" t="shared" si="0" ref="C11:J11">SUM(C13:C15)</f>
        <v>12872524</v>
      </c>
      <c r="D11" s="179">
        <f t="shared" si="0"/>
        <v>13597038</v>
      </c>
      <c r="E11" s="179">
        <f t="shared" si="0"/>
        <v>14585085</v>
      </c>
      <c r="F11" s="179">
        <f t="shared" si="0"/>
        <v>15369000</v>
      </c>
      <c r="G11" s="179">
        <f t="shared" si="0"/>
        <v>15947400</v>
      </c>
      <c r="H11" s="179">
        <f t="shared" si="0"/>
        <v>16424800</v>
      </c>
      <c r="I11" s="180">
        <f t="shared" si="0"/>
        <v>0</v>
      </c>
      <c r="J11" s="180">
        <f t="shared" si="0"/>
        <v>0</v>
      </c>
    </row>
    <row r="12" spans="1:10" ht="12.75">
      <c r="A12" s="28"/>
      <c r="B12" s="21" t="s">
        <v>269</v>
      </c>
      <c r="C12" s="180"/>
      <c r="D12" s="180"/>
      <c r="E12" s="180"/>
      <c r="F12" s="180"/>
      <c r="G12" s="180"/>
      <c r="H12" s="180"/>
      <c r="I12" s="180"/>
      <c r="J12" s="180"/>
    </row>
    <row r="13" spans="1:10" ht="15.75">
      <c r="A13" s="28">
        <v>2</v>
      </c>
      <c r="B13" s="181" t="s">
        <v>270</v>
      </c>
      <c r="C13" s="182">
        <v>2736670</v>
      </c>
      <c r="D13" s="182">
        <v>2889695</v>
      </c>
      <c r="E13" s="182">
        <v>2671998</v>
      </c>
      <c r="F13" s="182">
        <v>3172000</v>
      </c>
      <c r="G13" s="182">
        <v>3260000</v>
      </c>
      <c r="H13" s="182">
        <v>3357800</v>
      </c>
      <c r="I13" s="182"/>
      <c r="J13" s="182"/>
    </row>
    <row r="14" spans="1:10" ht="12.75">
      <c r="A14" s="28">
        <v>3</v>
      </c>
      <c r="B14" s="181" t="s">
        <v>271</v>
      </c>
      <c r="C14" s="182">
        <v>7817786</v>
      </c>
      <c r="D14" s="182">
        <v>7983535</v>
      </c>
      <c r="E14" s="182">
        <v>8568748</v>
      </c>
      <c r="F14" s="182">
        <v>8911000</v>
      </c>
      <c r="G14" s="182">
        <v>9267400</v>
      </c>
      <c r="H14" s="182">
        <v>9545000</v>
      </c>
      <c r="I14" s="182"/>
      <c r="J14" s="182"/>
    </row>
    <row r="15" spans="1:10" ht="12.75">
      <c r="A15" s="28">
        <v>4</v>
      </c>
      <c r="B15" s="181" t="s">
        <v>272</v>
      </c>
      <c r="C15" s="182">
        <v>2318068</v>
      </c>
      <c r="D15" s="182">
        <v>2723808</v>
      </c>
      <c r="E15" s="182">
        <v>3344339</v>
      </c>
      <c r="F15" s="182">
        <v>3286000</v>
      </c>
      <c r="G15" s="182">
        <v>3420000</v>
      </c>
      <c r="H15" s="182">
        <v>3522000</v>
      </c>
      <c r="I15" s="182"/>
      <c r="J15" s="182"/>
    </row>
    <row r="16" spans="1:10" ht="12.75">
      <c r="A16" s="28">
        <v>5</v>
      </c>
      <c r="B16" s="41" t="s">
        <v>273</v>
      </c>
      <c r="C16" s="180">
        <f aca="true" t="shared" si="1" ref="C16:J16">SUM(C18:C19)</f>
        <v>13231912</v>
      </c>
      <c r="D16" s="180">
        <f t="shared" si="1"/>
        <v>13604338</v>
      </c>
      <c r="E16" s="180">
        <f t="shared" si="1"/>
        <v>13893655</v>
      </c>
      <c r="F16" s="180">
        <f t="shared" si="1"/>
        <v>14335460</v>
      </c>
      <c r="G16" s="180">
        <f t="shared" si="1"/>
        <v>15413860</v>
      </c>
      <c r="H16" s="180">
        <f t="shared" si="1"/>
        <v>15891278</v>
      </c>
      <c r="I16" s="180">
        <f t="shared" si="1"/>
        <v>0</v>
      </c>
      <c r="J16" s="180">
        <f t="shared" si="1"/>
        <v>0</v>
      </c>
    </row>
    <row r="17" spans="1:10" ht="12.75">
      <c r="A17" s="28"/>
      <c r="B17" s="21" t="s">
        <v>269</v>
      </c>
      <c r="C17" s="180"/>
      <c r="D17" s="180"/>
      <c r="E17" s="180"/>
      <c r="F17" s="180"/>
      <c r="G17" s="180"/>
      <c r="H17" s="180"/>
      <c r="I17" s="180"/>
      <c r="J17" s="180"/>
    </row>
    <row r="18" spans="1:10" ht="12.75">
      <c r="A18" s="28">
        <v>6</v>
      </c>
      <c r="B18" s="181" t="s">
        <v>274</v>
      </c>
      <c r="C18" s="182">
        <v>10165001</v>
      </c>
      <c r="D18" s="182">
        <v>12288308</v>
      </c>
      <c r="E18" s="182">
        <v>13216155</v>
      </c>
      <c r="F18" s="182">
        <v>13735460</v>
      </c>
      <c r="G18" s="182">
        <v>14313860</v>
      </c>
      <c r="H18" s="182">
        <v>14691278</v>
      </c>
      <c r="I18" s="182"/>
      <c r="J18" s="182"/>
    </row>
    <row r="19" spans="1:10" ht="12.75">
      <c r="A19" s="28">
        <v>7</v>
      </c>
      <c r="B19" s="181" t="s">
        <v>275</v>
      </c>
      <c r="C19" s="182">
        <v>3066911</v>
      </c>
      <c r="D19" s="182">
        <v>1316030</v>
      </c>
      <c r="E19" s="182">
        <v>677500</v>
      </c>
      <c r="F19" s="182">
        <v>600000</v>
      </c>
      <c r="G19" s="182">
        <v>1100000</v>
      </c>
      <c r="H19" s="182">
        <v>1200000</v>
      </c>
      <c r="I19" s="182"/>
      <c r="J19" s="182"/>
    </row>
    <row r="20" spans="1:10" ht="12.75">
      <c r="A20" s="28">
        <v>8</v>
      </c>
      <c r="B20" s="41" t="s">
        <v>276</v>
      </c>
      <c r="C20" s="180">
        <f aca="true" t="shared" si="2" ref="C20:J20">C11-C16</f>
        <v>-359388</v>
      </c>
      <c r="D20" s="180">
        <f t="shared" si="2"/>
        <v>-7300</v>
      </c>
      <c r="E20" s="180">
        <f t="shared" si="2"/>
        <v>691430</v>
      </c>
      <c r="F20" s="180">
        <f t="shared" si="2"/>
        <v>1033540</v>
      </c>
      <c r="G20" s="180">
        <f t="shared" si="2"/>
        <v>533540</v>
      </c>
      <c r="H20" s="180">
        <f t="shared" si="2"/>
        <v>533522</v>
      </c>
      <c r="I20" s="180">
        <f t="shared" si="2"/>
        <v>0</v>
      </c>
      <c r="J20" s="180">
        <f t="shared" si="2"/>
        <v>0</v>
      </c>
    </row>
    <row r="21" spans="1:10" ht="12.75">
      <c r="A21" s="28">
        <v>9</v>
      </c>
      <c r="B21" s="41" t="s">
        <v>277</v>
      </c>
      <c r="C21" s="180">
        <v>595004</v>
      </c>
      <c r="D21" s="180">
        <v>349195</v>
      </c>
      <c r="E21" s="180">
        <v>-691430</v>
      </c>
      <c r="F21" s="180">
        <v>-1033540</v>
      </c>
      <c r="G21" s="180">
        <v>-533540</v>
      </c>
      <c r="H21" s="180">
        <v>-533522</v>
      </c>
      <c r="I21" s="180">
        <f>I22-I40</f>
        <v>0</v>
      </c>
      <c r="J21" s="180">
        <f>J22-J40</f>
        <v>0</v>
      </c>
    </row>
    <row r="22" spans="1:10" ht="14.25">
      <c r="A22" s="28">
        <v>10</v>
      </c>
      <c r="B22" s="41" t="s">
        <v>278</v>
      </c>
      <c r="C22" s="180">
        <v>1569172</v>
      </c>
      <c r="D22" s="180">
        <v>1212425</v>
      </c>
      <c r="E22" s="180">
        <v>341895</v>
      </c>
      <c r="F22" s="180">
        <f>-C23</f>
        <v>0</v>
      </c>
      <c r="G22" s="180">
        <f>SUM(G24:G31)</f>
        <v>0</v>
      </c>
      <c r="H22" s="180">
        <f>SUM(H24:H31)</f>
        <v>0</v>
      </c>
      <c r="I22" s="180">
        <f>SUM(I24:I31)</f>
        <v>0</v>
      </c>
      <c r="J22" s="180">
        <f>SUM(J24:J31)</f>
        <v>0</v>
      </c>
    </row>
    <row r="23" spans="1:10" ht="12.75">
      <c r="A23" s="28"/>
      <c r="B23" s="21" t="s">
        <v>269</v>
      </c>
      <c r="C23" s="180"/>
      <c r="D23" s="180"/>
      <c r="E23" s="180"/>
      <c r="F23" s="180"/>
      <c r="G23" s="180"/>
      <c r="H23" s="180"/>
      <c r="I23" s="180"/>
      <c r="J23" s="180"/>
    </row>
    <row r="24" spans="1:10" ht="12.75" customHeight="1">
      <c r="A24" s="28">
        <v>11</v>
      </c>
      <c r="B24" s="21" t="s">
        <v>279</v>
      </c>
      <c r="C24" s="182">
        <v>1520348</v>
      </c>
      <c r="D24" s="182">
        <v>976809</v>
      </c>
      <c r="E24" s="182"/>
      <c r="F24" s="182"/>
      <c r="G24" s="182"/>
      <c r="H24" s="182"/>
      <c r="I24" s="182"/>
      <c r="J24" s="182"/>
    </row>
    <row r="25" spans="1:10" ht="12.75" customHeight="1">
      <c r="A25" s="28"/>
      <c r="B25" s="21" t="s">
        <v>14</v>
      </c>
      <c r="C25" s="182"/>
      <c r="D25" s="182"/>
      <c r="E25" s="182"/>
      <c r="F25" s="182"/>
      <c r="G25" s="182"/>
      <c r="H25" s="182"/>
      <c r="I25" s="182"/>
      <c r="J25" s="182"/>
    </row>
    <row r="26" spans="1:10" ht="43.5" customHeight="1">
      <c r="A26" s="28">
        <v>12</v>
      </c>
      <c r="B26" s="21" t="s">
        <v>280</v>
      </c>
      <c r="C26" s="182"/>
      <c r="D26" s="182"/>
      <c r="E26" s="182"/>
      <c r="F26" s="182"/>
      <c r="G26" s="182"/>
      <c r="H26" s="182"/>
      <c r="I26" s="182"/>
      <c r="J26" s="182"/>
    </row>
    <row r="27" spans="1:10" ht="12.75">
      <c r="A27" s="28">
        <v>13</v>
      </c>
      <c r="B27" s="21" t="s">
        <v>281</v>
      </c>
      <c r="C27" s="182"/>
      <c r="D27" s="182"/>
      <c r="E27" s="182"/>
      <c r="F27" s="182"/>
      <c r="G27" s="182"/>
      <c r="H27" s="182"/>
      <c r="I27" s="182"/>
      <c r="J27" s="182"/>
    </row>
    <row r="28" spans="1:10" ht="12.75">
      <c r="A28" s="28">
        <v>14</v>
      </c>
      <c r="B28" s="21" t="s">
        <v>282</v>
      </c>
      <c r="C28" s="182"/>
      <c r="D28" s="182"/>
      <c r="E28" s="182"/>
      <c r="F28" s="182"/>
      <c r="G28" s="182"/>
      <c r="H28" s="182"/>
      <c r="I28" s="182"/>
      <c r="J28" s="182"/>
    </row>
    <row r="29" spans="1:10" ht="12.75">
      <c r="A29" s="28">
        <v>15</v>
      </c>
      <c r="B29" s="21" t="s">
        <v>283</v>
      </c>
      <c r="C29" s="182"/>
      <c r="D29" s="182"/>
      <c r="E29" s="182"/>
      <c r="F29" s="182"/>
      <c r="G29" s="182"/>
      <c r="H29" s="182"/>
      <c r="I29" s="182"/>
      <c r="J29" s="182"/>
    </row>
    <row r="30" spans="1:10" ht="12.75">
      <c r="A30" s="28"/>
      <c r="B30" s="21" t="s">
        <v>14</v>
      </c>
      <c r="C30" s="182"/>
      <c r="D30" s="182"/>
      <c r="E30" s="182"/>
      <c r="F30" s="182"/>
      <c r="G30" s="182"/>
      <c r="H30" s="182"/>
      <c r="I30" s="182"/>
      <c r="J30" s="182"/>
    </row>
    <row r="31" spans="1:10" ht="40.5" customHeight="1">
      <c r="A31" s="28">
        <v>16</v>
      </c>
      <c r="B31" s="21" t="s">
        <v>284</v>
      </c>
      <c r="C31" s="182"/>
      <c r="D31" s="182"/>
      <c r="E31" s="182"/>
      <c r="F31" s="182"/>
      <c r="G31" s="182"/>
      <c r="H31" s="182"/>
      <c r="I31" s="182"/>
      <c r="J31" s="182"/>
    </row>
    <row r="32" spans="1:10" ht="12.75">
      <c r="A32" s="28">
        <v>17</v>
      </c>
      <c r="B32" s="21" t="s">
        <v>285</v>
      </c>
      <c r="C32" s="182"/>
      <c r="D32" s="182"/>
      <c r="E32" s="182"/>
      <c r="F32" s="182"/>
      <c r="G32" s="182"/>
      <c r="H32" s="182"/>
      <c r="I32" s="182"/>
      <c r="J32" s="182"/>
    </row>
    <row r="33" spans="1:10" ht="12.75">
      <c r="A33" s="28"/>
      <c r="B33" s="21" t="s">
        <v>14</v>
      </c>
      <c r="C33" s="182"/>
      <c r="D33" s="182"/>
      <c r="E33" s="182"/>
      <c r="F33" s="182"/>
      <c r="G33" s="182"/>
      <c r="H33" s="182"/>
      <c r="I33" s="182"/>
      <c r="J33" s="182"/>
    </row>
    <row r="34" spans="1:10" ht="25.5">
      <c r="A34" s="28">
        <v>18</v>
      </c>
      <c r="B34" s="21" t="s">
        <v>284</v>
      </c>
      <c r="C34" s="182"/>
      <c r="D34" s="182"/>
      <c r="E34" s="182"/>
      <c r="F34" s="182"/>
      <c r="G34" s="182"/>
      <c r="H34" s="182"/>
      <c r="I34" s="182"/>
      <c r="J34" s="182"/>
    </row>
    <row r="35" spans="1:10" ht="12.75">
      <c r="A35" s="28">
        <v>19</v>
      </c>
      <c r="B35" s="28" t="s">
        <v>286</v>
      </c>
      <c r="C35" s="182"/>
      <c r="D35" s="182"/>
      <c r="E35" s="182"/>
      <c r="F35" s="182"/>
      <c r="G35" s="182"/>
      <c r="H35" s="182"/>
      <c r="I35" s="182"/>
      <c r="J35" s="182"/>
    </row>
    <row r="36" spans="1:10" ht="12.75">
      <c r="A36" s="28">
        <v>20</v>
      </c>
      <c r="B36" s="21" t="s">
        <v>287</v>
      </c>
      <c r="C36" s="182">
        <v>48824</v>
      </c>
      <c r="D36" s="182">
        <v>235616</v>
      </c>
      <c r="E36" s="182">
        <v>341895</v>
      </c>
      <c r="F36" s="182"/>
      <c r="G36" s="182"/>
      <c r="H36" s="182"/>
      <c r="I36" s="182"/>
      <c r="J36" s="182"/>
    </row>
    <row r="37" spans="1:10" ht="12.75">
      <c r="A37" s="28"/>
      <c r="B37" s="21" t="s">
        <v>14</v>
      </c>
      <c r="C37" s="182"/>
      <c r="D37" s="182"/>
      <c r="E37" s="182"/>
      <c r="F37" s="182"/>
      <c r="G37" s="182"/>
      <c r="H37" s="182"/>
      <c r="I37" s="182"/>
      <c r="J37" s="182"/>
    </row>
    <row r="38" spans="1:10" ht="42" customHeight="1">
      <c r="A38" s="28">
        <v>21</v>
      </c>
      <c r="B38" s="21" t="s">
        <v>288</v>
      </c>
      <c r="C38" s="182"/>
      <c r="D38" s="182"/>
      <c r="E38" s="182"/>
      <c r="F38" s="182"/>
      <c r="G38" s="182"/>
      <c r="H38" s="182"/>
      <c r="I38" s="182"/>
      <c r="J38" s="182"/>
    </row>
    <row r="39" spans="1:10" ht="12.75">
      <c r="A39" s="28">
        <v>22</v>
      </c>
      <c r="B39" s="21" t="s">
        <v>289</v>
      </c>
      <c r="C39" s="182"/>
      <c r="D39" s="182"/>
      <c r="E39" s="182"/>
      <c r="F39" s="182"/>
      <c r="G39" s="182"/>
      <c r="H39" s="182"/>
      <c r="I39" s="182"/>
      <c r="J39" s="182"/>
    </row>
    <row r="40" spans="1:10" ht="14.25">
      <c r="A40" s="28">
        <v>23</v>
      </c>
      <c r="B40" s="41" t="s">
        <v>290</v>
      </c>
      <c r="C40" s="180">
        <f aca="true" t="shared" si="3" ref="C40:J40">SUM(C42:C53)</f>
        <v>974168</v>
      </c>
      <c r="D40" s="180">
        <f t="shared" si="3"/>
        <v>863230</v>
      </c>
      <c r="E40" s="180">
        <f t="shared" si="3"/>
        <v>1033325</v>
      </c>
      <c r="F40" s="180">
        <f t="shared" si="3"/>
        <v>1033540</v>
      </c>
      <c r="G40" s="180">
        <f t="shared" si="3"/>
        <v>533540</v>
      </c>
      <c r="H40" s="180">
        <f t="shared" si="3"/>
        <v>533522</v>
      </c>
      <c r="I40" s="180">
        <f t="shared" si="3"/>
        <v>0</v>
      </c>
      <c r="J40" s="180">
        <f t="shared" si="3"/>
        <v>0</v>
      </c>
    </row>
    <row r="41" spans="1:10" ht="12.75">
      <c r="A41" s="28"/>
      <c r="B41" s="21" t="s">
        <v>269</v>
      </c>
      <c r="C41" s="180"/>
      <c r="D41" s="180"/>
      <c r="E41" s="180"/>
      <c r="F41" s="180"/>
      <c r="G41" s="180"/>
      <c r="H41" s="180"/>
      <c r="I41" s="180"/>
      <c r="J41" s="180"/>
    </row>
    <row r="42" spans="1:10" ht="12.75">
      <c r="A42" s="28">
        <v>24</v>
      </c>
      <c r="B42" s="21" t="s">
        <v>291</v>
      </c>
      <c r="C42" s="182">
        <v>974168</v>
      </c>
      <c r="D42" s="182">
        <v>863230</v>
      </c>
      <c r="E42" s="182">
        <v>1033325</v>
      </c>
      <c r="F42" s="182">
        <v>1033540</v>
      </c>
      <c r="G42" s="182">
        <v>533540</v>
      </c>
      <c r="H42" s="182">
        <v>533522</v>
      </c>
      <c r="I42" s="182"/>
      <c r="J42" s="182"/>
    </row>
    <row r="43" spans="1:10" ht="12.75">
      <c r="A43" s="28"/>
      <c r="B43" s="21" t="s">
        <v>14</v>
      </c>
      <c r="C43" s="182"/>
      <c r="D43" s="182"/>
      <c r="E43" s="182"/>
      <c r="F43" s="182"/>
      <c r="G43" s="182"/>
      <c r="H43" s="182"/>
      <c r="I43" s="182"/>
      <c r="J43" s="182"/>
    </row>
    <row r="44" spans="1:10" ht="44.25" customHeight="1">
      <c r="A44" s="28">
        <v>25</v>
      </c>
      <c r="B44" s="21" t="s">
        <v>284</v>
      </c>
      <c r="C44" s="182"/>
      <c r="D44" s="182"/>
      <c r="E44" s="182"/>
      <c r="F44" s="182"/>
      <c r="G44" s="182"/>
      <c r="H44" s="182"/>
      <c r="I44" s="182"/>
      <c r="J44" s="182"/>
    </row>
    <row r="45" spans="1:10" ht="12.75">
      <c r="A45" s="28">
        <v>26</v>
      </c>
      <c r="B45" s="21" t="s">
        <v>292</v>
      </c>
      <c r="C45" s="182"/>
      <c r="D45" s="182"/>
      <c r="E45" s="182"/>
      <c r="F45" s="182"/>
      <c r="G45" s="182"/>
      <c r="H45" s="182"/>
      <c r="I45" s="182"/>
      <c r="J45" s="182"/>
    </row>
    <row r="46" spans="1:10" ht="12.75">
      <c r="A46" s="28">
        <v>27</v>
      </c>
      <c r="B46" s="21" t="s">
        <v>293</v>
      </c>
      <c r="C46" s="182"/>
      <c r="D46" s="182"/>
      <c r="E46" s="182"/>
      <c r="F46" s="182"/>
      <c r="G46" s="182"/>
      <c r="H46" s="182"/>
      <c r="I46" s="182"/>
      <c r="J46" s="182"/>
    </row>
    <row r="47" spans="1:10" ht="12.75">
      <c r="A47" s="28">
        <v>28</v>
      </c>
      <c r="B47" s="21" t="s">
        <v>294</v>
      </c>
      <c r="C47" s="182"/>
      <c r="D47" s="182"/>
      <c r="E47" s="182"/>
      <c r="F47" s="182"/>
      <c r="G47" s="182"/>
      <c r="H47" s="182"/>
      <c r="I47" s="182"/>
      <c r="J47" s="182"/>
    </row>
    <row r="48" spans="1:10" ht="12.75">
      <c r="A48" s="28"/>
      <c r="B48" s="21" t="s">
        <v>14</v>
      </c>
      <c r="C48" s="182"/>
      <c r="D48" s="182"/>
      <c r="E48" s="182"/>
      <c r="F48" s="182"/>
      <c r="G48" s="182"/>
      <c r="H48" s="182"/>
      <c r="I48" s="182"/>
      <c r="J48" s="182"/>
    </row>
    <row r="49" spans="1:10" ht="38.25" customHeight="1">
      <c r="A49" s="28">
        <v>29</v>
      </c>
      <c r="B49" s="21" t="s">
        <v>284</v>
      </c>
      <c r="C49" s="182"/>
      <c r="D49" s="182"/>
      <c r="E49" s="182"/>
      <c r="F49" s="182"/>
      <c r="G49" s="182"/>
      <c r="H49" s="182"/>
      <c r="I49" s="182"/>
      <c r="J49" s="182"/>
    </row>
    <row r="50" spans="1:10" ht="12.75">
      <c r="A50" s="28">
        <v>30</v>
      </c>
      <c r="B50" s="21" t="s">
        <v>295</v>
      </c>
      <c r="C50" s="182"/>
      <c r="D50" s="182"/>
      <c r="E50" s="182"/>
      <c r="F50" s="182"/>
      <c r="G50" s="182"/>
      <c r="H50" s="182"/>
      <c r="I50" s="182"/>
      <c r="J50" s="182"/>
    </row>
    <row r="51" spans="1:10" ht="12.75">
      <c r="A51" s="28"/>
      <c r="B51" s="21" t="s">
        <v>14</v>
      </c>
      <c r="C51" s="182"/>
      <c r="D51" s="182"/>
      <c r="E51" s="182"/>
      <c r="F51" s="182"/>
      <c r="G51" s="182"/>
      <c r="H51" s="182"/>
      <c r="I51" s="182"/>
      <c r="J51" s="182"/>
    </row>
    <row r="52" spans="1:10" ht="42" customHeight="1">
      <c r="A52" s="28">
        <v>31</v>
      </c>
      <c r="B52" s="21" t="s">
        <v>284</v>
      </c>
      <c r="C52" s="182"/>
      <c r="D52" s="182"/>
      <c r="E52" s="182"/>
      <c r="F52" s="182"/>
      <c r="G52" s="182"/>
      <c r="H52" s="182"/>
      <c r="I52" s="182"/>
      <c r="J52" s="182"/>
    </row>
    <row r="53" spans="1:10" ht="12.75">
      <c r="A53" s="28">
        <v>32</v>
      </c>
      <c r="B53" s="21" t="s">
        <v>296</v>
      </c>
      <c r="C53" s="182"/>
      <c r="D53" s="182"/>
      <c r="E53" s="182"/>
      <c r="F53" s="182"/>
      <c r="G53" s="182"/>
      <c r="H53" s="182"/>
      <c r="I53" s="182"/>
      <c r="J53" s="182"/>
    </row>
    <row r="54" spans="1:10" ht="14.25">
      <c r="A54" s="28">
        <v>33</v>
      </c>
      <c r="B54" s="41" t="s">
        <v>297</v>
      </c>
      <c r="C54" s="180">
        <f>SUM(C56:C69)</f>
        <v>3020348</v>
      </c>
      <c r="D54" s="180">
        <v>3133927</v>
      </c>
      <c r="E54" s="180">
        <v>2100602</v>
      </c>
      <c r="F54" s="180">
        <v>1067062</v>
      </c>
      <c r="G54" s="180">
        <v>533522</v>
      </c>
      <c r="H54" s="180"/>
      <c r="I54" s="180"/>
      <c r="J54" s="180"/>
    </row>
    <row r="55" spans="1:10" ht="12.75">
      <c r="A55" s="28"/>
      <c r="B55" s="21" t="s">
        <v>269</v>
      </c>
      <c r="C55" s="180"/>
      <c r="D55" s="180"/>
      <c r="E55" s="180"/>
      <c r="F55" s="180"/>
      <c r="G55" s="180"/>
      <c r="H55" s="180"/>
      <c r="I55" s="180"/>
      <c r="J55" s="180"/>
    </row>
    <row r="56" spans="1:10" ht="12.75">
      <c r="A56" s="28">
        <v>34</v>
      </c>
      <c r="B56" s="21" t="s">
        <v>298</v>
      </c>
      <c r="C56" s="182">
        <v>3020348</v>
      </c>
      <c r="D56" s="182">
        <v>3133927</v>
      </c>
      <c r="E56" s="182">
        <v>2100602</v>
      </c>
      <c r="F56" s="182">
        <v>1067062</v>
      </c>
      <c r="G56" s="182">
        <v>533522</v>
      </c>
      <c r="H56" s="182"/>
      <c r="I56" s="182"/>
      <c r="J56" s="182"/>
    </row>
    <row r="57" spans="1:10" ht="12.75">
      <c r="A57" s="28"/>
      <c r="B57" s="21" t="s">
        <v>14</v>
      </c>
      <c r="C57" s="182"/>
      <c r="D57" s="182"/>
      <c r="E57" s="182"/>
      <c r="F57" s="182"/>
      <c r="G57" s="182"/>
      <c r="H57" s="182"/>
      <c r="I57" s="182"/>
      <c r="J57" s="182"/>
    </row>
    <row r="58" spans="1:10" ht="42.75" customHeight="1">
      <c r="A58" s="28">
        <v>35</v>
      </c>
      <c r="B58" s="21" t="s">
        <v>284</v>
      </c>
      <c r="C58" s="182"/>
      <c r="D58" s="182"/>
      <c r="E58" s="182"/>
      <c r="F58" s="182"/>
      <c r="G58" s="182"/>
      <c r="H58" s="182"/>
      <c r="I58" s="182"/>
      <c r="J58" s="182"/>
    </row>
    <row r="59" spans="1:10" ht="12.75">
      <c r="A59" s="28">
        <v>36</v>
      </c>
      <c r="B59" s="21" t="s">
        <v>299</v>
      </c>
      <c r="C59" s="182"/>
      <c r="D59" s="182"/>
      <c r="E59" s="182"/>
      <c r="F59" s="182"/>
      <c r="G59" s="182"/>
      <c r="H59" s="182"/>
      <c r="I59" s="182"/>
      <c r="J59" s="182"/>
    </row>
    <row r="60" spans="1:10" ht="12.75">
      <c r="A60" s="28"/>
      <c r="B60" s="21" t="s">
        <v>14</v>
      </c>
      <c r="C60" s="182"/>
      <c r="D60" s="182"/>
      <c r="E60" s="182"/>
      <c r="F60" s="182"/>
      <c r="G60" s="182"/>
      <c r="H60" s="182"/>
      <c r="I60" s="182"/>
      <c r="J60" s="182"/>
    </row>
    <row r="61" spans="1:10" ht="38.25" customHeight="1">
      <c r="A61" s="28">
        <v>37</v>
      </c>
      <c r="B61" s="21" t="s">
        <v>284</v>
      </c>
      <c r="C61" s="182"/>
      <c r="D61" s="182"/>
      <c r="E61" s="182"/>
      <c r="F61" s="182"/>
      <c r="G61" s="182"/>
      <c r="H61" s="182"/>
      <c r="I61" s="182"/>
      <c r="J61" s="182"/>
    </row>
    <row r="62" spans="1:10" ht="12.75">
      <c r="A62" s="28">
        <v>38</v>
      </c>
      <c r="B62" s="21" t="s">
        <v>300</v>
      </c>
      <c r="C62" s="182"/>
      <c r="D62" s="182"/>
      <c r="E62" s="182"/>
      <c r="F62" s="182"/>
      <c r="G62" s="182"/>
      <c r="H62" s="182"/>
      <c r="I62" s="182"/>
      <c r="J62" s="182"/>
    </row>
    <row r="63" spans="1:10" ht="12.75">
      <c r="A63" s="28"/>
      <c r="B63" s="21" t="s">
        <v>14</v>
      </c>
      <c r="C63" s="182"/>
      <c r="D63" s="182"/>
      <c r="E63" s="182"/>
      <c r="F63" s="182"/>
      <c r="G63" s="182"/>
      <c r="H63" s="182"/>
      <c r="I63" s="182"/>
      <c r="J63" s="182"/>
    </row>
    <row r="64" spans="1:10" ht="40.5" customHeight="1">
      <c r="A64" s="28">
        <v>39</v>
      </c>
      <c r="B64" s="21" t="s">
        <v>280</v>
      </c>
      <c r="C64" s="182"/>
      <c r="D64" s="182"/>
      <c r="E64" s="182"/>
      <c r="F64" s="182"/>
      <c r="G64" s="182"/>
      <c r="H64" s="182"/>
      <c r="I64" s="182"/>
      <c r="J64" s="182"/>
    </row>
    <row r="65" spans="1:10" ht="15.75">
      <c r="A65" s="28">
        <v>40</v>
      </c>
      <c r="B65" s="21" t="s">
        <v>301</v>
      </c>
      <c r="C65" s="182"/>
      <c r="D65" s="182"/>
      <c r="E65" s="182"/>
      <c r="F65" s="182"/>
      <c r="G65" s="182"/>
      <c r="H65" s="182"/>
      <c r="I65" s="182"/>
      <c r="J65" s="182"/>
    </row>
    <row r="66" spans="1:10" ht="12.75">
      <c r="A66" s="28">
        <v>41</v>
      </c>
      <c r="B66" s="21" t="s">
        <v>302</v>
      </c>
      <c r="C66" s="182"/>
      <c r="D66" s="182"/>
      <c r="E66" s="182"/>
      <c r="F66" s="182"/>
      <c r="G66" s="182"/>
      <c r="H66" s="182"/>
      <c r="I66" s="182"/>
      <c r="J66" s="182"/>
    </row>
    <row r="67" spans="1:10" ht="12.75">
      <c r="A67" s="28"/>
      <c r="B67" s="21" t="s">
        <v>14</v>
      </c>
      <c r="C67" s="182"/>
      <c r="D67" s="182"/>
      <c r="E67" s="182"/>
      <c r="F67" s="182"/>
      <c r="G67" s="182"/>
      <c r="H67" s="182"/>
      <c r="I67" s="182"/>
      <c r="J67" s="182"/>
    </row>
    <row r="68" spans="1:10" ht="12.75">
      <c r="A68" s="28">
        <v>42</v>
      </c>
      <c r="B68" s="21" t="s">
        <v>303</v>
      </c>
      <c r="C68" s="182"/>
      <c r="D68" s="182"/>
      <c r="E68" s="182"/>
      <c r="F68" s="182"/>
      <c r="G68" s="182"/>
      <c r="H68" s="182"/>
      <c r="I68" s="182"/>
      <c r="J68" s="182"/>
    </row>
    <row r="69" spans="1:10" ht="12.75">
      <c r="A69" s="28">
        <v>43</v>
      </c>
      <c r="B69" s="21" t="s">
        <v>304</v>
      </c>
      <c r="C69" s="182"/>
      <c r="D69" s="182"/>
      <c r="E69" s="182"/>
      <c r="F69" s="182"/>
      <c r="G69" s="182"/>
      <c r="H69" s="182"/>
      <c r="I69" s="182"/>
      <c r="J69" s="182"/>
    </row>
    <row r="70" spans="1:10" s="186" customFormat="1" ht="12.75">
      <c r="A70" s="183">
        <v>44</v>
      </c>
      <c r="B70" s="184" t="s">
        <v>305</v>
      </c>
      <c r="C70" s="185">
        <v>23</v>
      </c>
      <c r="D70" s="185">
        <v>23</v>
      </c>
      <c r="E70" s="185">
        <v>14.9</v>
      </c>
      <c r="F70" s="185">
        <v>7</v>
      </c>
      <c r="G70" s="185">
        <v>3</v>
      </c>
      <c r="H70" s="185">
        <f>IF(H11=0,0,H54/H11*100)</f>
        <v>0</v>
      </c>
      <c r="I70" s="185">
        <f>IF(I11=0,0,I54/I11*100)</f>
        <v>0</v>
      </c>
      <c r="J70" s="185">
        <f>IF(J11=0,0,J54/J11*100)</f>
        <v>0</v>
      </c>
    </row>
    <row r="71" spans="1:10" ht="25.5">
      <c r="A71" s="28">
        <v>45</v>
      </c>
      <c r="B71" s="21" t="s">
        <v>306</v>
      </c>
      <c r="C71" s="187">
        <v>23</v>
      </c>
      <c r="D71" s="187">
        <v>23</v>
      </c>
      <c r="E71" s="187">
        <v>14.9</v>
      </c>
      <c r="F71" s="187">
        <v>7</v>
      </c>
      <c r="G71" s="187">
        <v>3</v>
      </c>
      <c r="H71" s="187"/>
      <c r="I71" s="187"/>
      <c r="J71" s="187"/>
    </row>
    <row r="72" spans="1:10" ht="12.75">
      <c r="A72" s="28">
        <v>46</v>
      </c>
      <c r="B72" s="21" t="s">
        <v>307</v>
      </c>
      <c r="C72" s="187">
        <v>110</v>
      </c>
      <c r="D72" s="187">
        <v>108</v>
      </c>
      <c r="E72" s="187">
        <v>96.6</v>
      </c>
      <c r="F72" s="187">
        <v>34</v>
      </c>
      <c r="G72" s="187">
        <v>16</v>
      </c>
      <c r="H72" s="187"/>
      <c r="I72" s="187"/>
      <c r="J72" s="187"/>
    </row>
    <row r="73" spans="1:10" ht="25.5">
      <c r="A73" s="28">
        <v>47</v>
      </c>
      <c r="B73" s="21" t="s">
        <v>308</v>
      </c>
      <c r="C73" s="187">
        <v>110</v>
      </c>
      <c r="D73" s="187">
        <v>108</v>
      </c>
      <c r="E73" s="187">
        <v>96.6</v>
      </c>
      <c r="F73" s="187">
        <v>34</v>
      </c>
      <c r="G73" s="187">
        <v>16</v>
      </c>
      <c r="H73" s="187"/>
      <c r="I73" s="187"/>
      <c r="J73" s="187"/>
    </row>
    <row r="74" spans="1:10" ht="14.25">
      <c r="A74" s="28">
        <v>48</v>
      </c>
      <c r="B74" s="41" t="s">
        <v>309</v>
      </c>
      <c r="C74" s="180">
        <v>1110612</v>
      </c>
      <c r="D74" s="180">
        <v>1052949</v>
      </c>
      <c r="E74" s="180">
        <v>1233325</v>
      </c>
      <c r="F74" s="180">
        <v>1169112</v>
      </c>
      <c r="G74" s="180">
        <v>585122</v>
      </c>
      <c r="H74" s="180">
        <v>553222</v>
      </c>
      <c r="I74" s="180">
        <f>SUM(I76:I89)</f>
        <v>0</v>
      </c>
      <c r="J74" s="180">
        <f>SUM(J76:J89)</f>
        <v>0</v>
      </c>
    </row>
    <row r="75" spans="1:10" ht="15" customHeight="1">
      <c r="A75" s="28"/>
      <c r="B75" s="21" t="s">
        <v>310</v>
      </c>
      <c r="C75" s="180"/>
      <c r="D75" s="180"/>
      <c r="E75" s="180"/>
      <c r="F75" s="180"/>
      <c r="G75" s="180"/>
      <c r="H75" s="180"/>
      <c r="I75" s="180"/>
      <c r="J75" s="180"/>
    </row>
    <row r="76" spans="1:10" ht="12.75">
      <c r="A76" s="28">
        <v>49</v>
      </c>
      <c r="B76" s="21" t="s">
        <v>311</v>
      </c>
      <c r="C76" s="182">
        <v>1110612</v>
      </c>
      <c r="D76" s="182">
        <v>1051949</v>
      </c>
      <c r="E76" s="182">
        <v>1233325</v>
      </c>
      <c r="F76" s="182">
        <v>1169112</v>
      </c>
      <c r="G76" s="182">
        <v>585122</v>
      </c>
      <c r="H76" s="182">
        <v>553222</v>
      </c>
      <c r="I76" s="182"/>
      <c r="J76" s="182"/>
    </row>
    <row r="77" spans="1:10" ht="12.75">
      <c r="A77" s="28"/>
      <c r="B77" s="21" t="s">
        <v>14</v>
      </c>
      <c r="C77" s="182"/>
      <c r="D77" s="182"/>
      <c r="E77" s="182"/>
      <c r="F77" s="182"/>
      <c r="G77" s="182"/>
      <c r="H77" s="182"/>
      <c r="I77" s="182"/>
      <c r="J77" s="182"/>
    </row>
    <row r="78" spans="1:10" ht="39" customHeight="1">
      <c r="A78" s="28">
        <v>50</v>
      </c>
      <c r="B78" s="21" t="s">
        <v>284</v>
      </c>
      <c r="C78" s="182"/>
      <c r="D78" s="182"/>
      <c r="E78" s="182"/>
      <c r="F78" s="182"/>
      <c r="G78" s="182"/>
      <c r="H78" s="182"/>
      <c r="I78" s="182"/>
      <c r="J78" s="182"/>
    </row>
    <row r="79" spans="1:10" ht="12.75">
      <c r="A79" s="28">
        <v>51</v>
      </c>
      <c r="B79" s="21" t="s">
        <v>312</v>
      </c>
      <c r="C79" s="182"/>
      <c r="D79" s="182"/>
      <c r="E79" s="182"/>
      <c r="F79" s="182"/>
      <c r="G79" s="182"/>
      <c r="H79" s="182"/>
      <c r="I79" s="182"/>
      <c r="J79" s="182"/>
    </row>
    <row r="80" spans="1:10" ht="12.75">
      <c r="A80" s="28"/>
      <c r="B80" s="21" t="s">
        <v>14</v>
      </c>
      <c r="C80" s="182"/>
      <c r="D80" s="182"/>
      <c r="E80" s="182"/>
      <c r="F80" s="182"/>
      <c r="G80" s="182"/>
      <c r="H80" s="182"/>
      <c r="I80" s="182"/>
      <c r="J80" s="182"/>
    </row>
    <row r="81" spans="1:10" ht="36.75" customHeight="1">
      <c r="A81" s="28">
        <v>52</v>
      </c>
      <c r="B81" s="21" t="s">
        <v>284</v>
      </c>
      <c r="C81" s="182"/>
      <c r="D81" s="182"/>
      <c r="E81" s="182"/>
      <c r="F81" s="182"/>
      <c r="G81" s="182"/>
      <c r="H81" s="182"/>
      <c r="I81" s="182"/>
      <c r="J81" s="182"/>
    </row>
    <row r="82" spans="1:10" ht="12.75">
      <c r="A82" s="28">
        <v>53</v>
      </c>
      <c r="B82" s="21" t="s">
        <v>313</v>
      </c>
      <c r="C82" s="182"/>
      <c r="D82" s="182"/>
      <c r="E82" s="182"/>
      <c r="F82" s="182"/>
      <c r="G82" s="182"/>
      <c r="H82" s="182"/>
      <c r="I82" s="182"/>
      <c r="J82" s="182"/>
    </row>
    <row r="83" spans="1:10" ht="12.75">
      <c r="A83" s="28"/>
      <c r="B83" s="21" t="s">
        <v>14</v>
      </c>
      <c r="C83" s="182"/>
      <c r="D83" s="182"/>
      <c r="E83" s="182"/>
      <c r="F83" s="182"/>
      <c r="G83" s="182"/>
      <c r="H83" s="182"/>
      <c r="I83" s="182"/>
      <c r="J83" s="182"/>
    </row>
    <row r="84" spans="1:10" ht="41.25" customHeight="1">
      <c r="A84" s="28">
        <v>54</v>
      </c>
      <c r="B84" s="21" t="s">
        <v>284</v>
      </c>
      <c r="C84" s="182"/>
      <c r="D84" s="182"/>
      <c r="E84" s="182"/>
      <c r="F84" s="182"/>
      <c r="G84" s="182"/>
      <c r="H84" s="182"/>
      <c r="I84" s="182"/>
      <c r="J84" s="182"/>
    </row>
    <row r="85" spans="1:10" ht="13.5" customHeight="1">
      <c r="A85" s="28">
        <v>55</v>
      </c>
      <c r="B85" s="21" t="s">
        <v>314</v>
      </c>
      <c r="C85" s="182"/>
      <c r="D85" s="182"/>
      <c r="E85" s="182"/>
      <c r="F85" s="182"/>
      <c r="G85" s="182"/>
      <c r="H85" s="182"/>
      <c r="I85" s="182"/>
      <c r="J85" s="182"/>
    </row>
    <row r="86" spans="1:10" s="186" customFormat="1" ht="12.75">
      <c r="A86" s="183">
        <v>56</v>
      </c>
      <c r="B86" s="184" t="s">
        <v>315</v>
      </c>
      <c r="C86" s="188">
        <v>8.63</v>
      </c>
      <c r="D86" s="188">
        <v>7.74</v>
      </c>
      <c r="E86" s="188">
        <v>9</v>
      </c>
      <c r="F86" s="188">
        <v>7.62</v>
      </c>
      <c r="G86" s="188">
        <v>3.67</v>
      </c>
      <c r="H86" s="188">
        <v>3.37</v>
      </c>
      <c r="I86" s="188"/>
      <c r="J86" s="188"/>
    </row>
    <row r="87" spans="1:10" ht="25.5">
      <c r="A87" s="28">
        <v>57</v>
      </c>
      <c r="B87" s="21" t="s">
        <v>316</v>
      </c>
      <c r="C87" s="182">
        <v>8.63</v>
      </c>
      <c r="D87" s="182">
        <v>7.74</v>
      </c>
      <c r="E87" s="182">
        <v>9</v>
      </c>
      <c r="F87" s="182">
        <v>7.62</v>
      </c>
      <c r="G87" s="182">
        <v>3.67</v>
      </c>
      <c r="H87" s="182">
        <v>3.37</v>
      </c>
      <c r="I87" s="182"/>
      <c r="J87" s="182"/>
    </row>
    <row r="88" spans="1:10" ht="12.75">
      <c r="A88" s="28">
        <v>58</v>
      </c>
      <c r="B88" s="21" t="s">
        <v>317</v>
      </c>
      <c r="C88" s="182">
        <v>40.58</v>
      </c>
      <c r="D88" s="182">
        <v>36.4</v>
      </c>
      <c r="E88" s="182">
        <v>57</v>
      </c>
      <c r="F88" s="182">
        <v>36.85</v>
      </c>
      <c r="G88" s="182">
        <v>17.95</v>
      </c>
      <c r="H88" s="182">
        <v>16.47</v>
      </c>
      <c r="I88" s="182"/>
      <c r="J88" s="182"/>
    </row>
    <row r="89" spans="1:10" ht="25.5">
      <c r="A89" s="28">
        <v>59</v>
      </c>
      <c r="B89" s="21" t="s">
        <v>318</v>
      </c>
      <c r="C89" s="182">
        <v>40.58</v>
      </c>
      <c r="D89" s="182">
        <v>36.4</v>
      </c>
      <c r="E89" s="182">
        <v>57</v>
      </c>
      <c r="F89" s="182">
        <v>36.85</v>
      </c>
      <c r="G89" s="182">
        <v>17.95</v>
      </c>
      <c r="H89" s="182">
        <v>16.47</v>
      </c>
      <c r="I89" s="182"/>
      <c r="J89" s="182"/>
    </row>
  </sheetData>
  <mergeCells count="5">
    <mergeCell ref="B8:B9"/>
    <mergeCell ref="C8:D8"/>
    <mergeCell ref="E8:J8"/>
    <mergeCell ref="A6:J6"/>
    <mergeCell ref="A8:A9"/>
  </mergeCells>
  <printOptions/>
  <pageMargins left="0.2362204724409449" right="0.2755905511811024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workbookViewId="0" topLeftCell="A1">
      <selection activeCell="J22" sqref="J22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8.75390625" style="1" customWidth="1"/>
    <col min="4" max="4" width="8.75390625" style="1" customWidth="1"/>
    <col min="5" max="5" width="9.00390625" style="1" customWidth="1"/>
    <col min="6" max="6" width="10.375" style="1" customWidth="1"/>
    <col min="7" max="7" width="13.75390625" style="1" customWidth="1"/>
    <col min="8" max="8" width="10.375" style="1" customWidth="1"/>
    <col min="9" max="9" width="9.875" style="1" customWidth="1"/>
    <col min="10" max="10" width="11.25390625" style="1" customWidth="1"/>
    <col min="11" max="11" width="10.125" style="1" customWidth="1"/>
    <col min="12" max="16384" width="9.125" style="1" customWidth="1"/>
  </cols>
  <sheetData>
    <row r="1" s="152" customFormat="1" ht="12">
      <c r="H1" s="152" t="s">
        <v>42</v>
      </c>
    </row>
    <row r="2" s="152" customFormat="1" ht="16.5" customHeight="1">
      <c r="H2" s="152" t="s">
        <v>202</v>
      </c>
    </row>
    <row r="3" spans="6:8" s="152" customFormat="1" ht="12">
      <c r="F3" s="189"/>
      <c r="H3" s="152" t="s">
        <v>74</v>
      </c>
    </row>
    <row r="4" s="152" customFormat="1" ht="12">
      <c r="H4" s="152" t="s">
        <v>319</v>
      </c>
    </row>
    <row r="6" spans="1:10" ht="15.75" customHeight="1">
      <c r="A6" s="247" t="s">
        <v>60</v>
      </c>
      <c r="B6" s="248"/>
      <c r="C6" s="248"/>
      <c r="D6" s="248"/>
      <c r="E6" s="248"/>
      <c r="F6" s="248"/>
      <c r="G6" s="248"/>
      <c r="H6" s="248"/>
      <c r="I6" s="248"/>
      <c r="J6" s="248"/>
    </row>
    <row r="7" spans="1:10" ht="15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</row>
    <row r="9" ht="15.75">
      <c r="K9" s="3" t="s">
        <v>4</v>
      </c>
    </row>
    <row r="10" spans="1:11" s="25" customFormat="1" ht="12.75" customHeight="1">
      <c r="A10" s="244" t="s">
        <v>1</v>
      </c>
      <c r="B10" s="244" t="s">
        <v>57</v>
      </c>
      <c r="C10" s="244" t="s">
        <v>38</v>
      </c>
      <c r="D10" s="244" t="s">
        <v>8</v>
      </c>
      <c r="E10" s="244" t="s">
        <v>9</v>
      </c>
      <c r="F10" s="244" t="s">
        <v>62</v>
      </c>
      <c r="G10" s="242" t="s">
        <v>61</v>
      </c>
      <c r="H10" s="242"/>
      <c r="I10" s="242"/>
      <c r="J10" s="242"/>
      <c r="K10" s="242"/>
    </row>
    <row r="11" spans="1:11" s="25" customFormat="1" ht="12.75" customHeight="1">
      <c r="A11" s="245"/>
      <c r="B11" s="245"/>
      <c r="C11" s="245"/>
      <c r="D11" s="245"/>
      <c r="E11" s="245"/>
      <c r="F11" s="245"/>
      <c r="G11" s="242" t="s">
        <v>49</v>
      </c>
      <c r="H11" s="242" t="s">
        <v>16</v>
      </c>
      <c r="I11" s="242" t="s">
        <v>50</v>
      </c>
      <c r="J11" s="242" t="s">
        <v>51</v>
      </c>
      <c r="K11" s="242"/>
    </row>
    <row r="12" spans="1:11" s="25" customFormat="1" ht="53.25" customHeight="1">
      <c r="A12" s="246"/>
      <c r="B12" s="246"/>
      <c r="C12" s="246"/>
      <c r="D12" s="246"/>
      <c r="E12" s="246"/>
      <c r="F12" s="246"/>
      <c r="G12" s="242"/>
      <c r="H12" s="242"/>
      <c r="I12" s="242"/>
      <c r="J12" s="22" t="s">
        <v>320</v>
      </c>
      <c r="K12" s="22" t="s">
        <v>321</v>
      </c>
    </row>
    <row r="13" spans="1:11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35.25" customHeight="1">
      <c r="A14" s="190" t="s">
        <v>27</v>
      </c>
      <c r="B14" s="191" t="s">
        <v>322</v>
      </c>
      <c r="C14" s="190" t="s">
        <v>323</v>
      </c>
      <c r="D14" s="192" t="s">
        <v>106</v>
      </c>
      <c r="E14" s="192" t="s">
        <v>108</v>
      </c>
      <c r="F14" s="193">
        <v>18000</v>
      </c>
      <c r="G14" s="193">
        <v>18000</v>
      </c>
      <c r="H14" s="194">
        <v>0</v>
      </c>
      <c r="I14" s="193">
        <v>0</v>
      </c>
      <c r="J14" s="193">
        <v>0</v>
      </c>
      <c r="K14" s="193">
        <v>0</v>
      </c>
    </row>
    <row r="15" spans="1:11" ht="29.25" customHeight="1">
      <c r="A15" s="195" t="s">
        <v>28</v>
      </c>
      <c r="B15" s="196" t="s">
        <v>324</v>
      </c>
      <c r="C15" s="195" t="s">
        <v>323</v>
      </c>
      <c r="D15" s="195">
        <v>600</v>
      </c>
      <c r="E15" s="195">
        <v>60016</v>
      </c>
      <c r="F15" s="195">
        <v>20000</v>
      </c>
      <c r="G15" s="195">
        <v>20000</v>
      </c>
      <c r="H15" s="195">
        <v>0</v>
      </c>
      <c r="I15" s="195">
        <v>0</v>
      </c>
      <c r="J15" s="195">
        <v>0</v>
      </c>
      <c r="K15" s="195">
        <f>H15</f>
        <v>0</v>
      </c>
    </row>
    <row r="16" spans="1:11" ht="32.25" customHeight="1">
      <c r="A16" s="195" t="s">
        <v>29</v>
      </c>
      <c r="B16" s="196" t="s">
        <v>325</v>
      </c>
      <c r="C16" s="195" t="s">
        <v>323</v>
      </c>
      <c r="D16" s="195">
        <v>600</v>
      </c>
      <c r="E16" s="195">
        <v>60016</v>
      </c>
      <c r="F16" s="195">
        <v>10000</v>
      </c>
      <c r="G16" s="195">
        <v>10000</v>
      </c>
      <c r="H16" s="195">
        <v>0</v>
      </c>
      <c r="I16" s="195">
        <v>0</v>
      </c>
      <c r="J16" s="195">
        <v>0</v>
      </c>
      <c r="K16" s="195">
        <v>0</v>
      </c>
    </row>
    <row r="17" spans="1:11" ht="24" customHeight="1">
      <c r="A17" s="190" t="s">
        <v>30</v>
      </c>
      <c r="B17" s="191" t="s">
        <v>326</v>
      </c>
      <c r="C17" s="190" t="s">
        <v>323</v>
      </c>
      <c r="D17" s="190">
        <v>750</v>
      </c>
      <c r="E17" s="190">
        <v>75023</v>
      </c>
      <c r="F17" s="193">
        <v>15000</v>
      </c>
      <c r="G17" s="193">
        <v>15000</v>
      </c>
      <c r="H17" s="194">
        <v>0</v>
      </c>
      <c r="I17" s="193">
        <v>0</v>
      </c>
      <c r="J17" s="193">
        <v>0</v>
      </c>
      <c r="K17" s="193">
        <v>0</v>
      </c>
    </row>
    <row r="18" spans="1:11" ht="30">
      <c r="A18" s="195" t="s">
        <v>31</v>
      </c>
      <c r="B18" s="196" t="s">
        <v>327</v>
      </c>
      <c r="C18" s="197" t="s">
        <v>323</v>
      </c>
      <c r="D18" s="195">
        <v>754</v>
      </c>
      <c r="E18" s="195">
        <v>75412</v>
      </c>
      <c r="F18" s="195">
        <v>10000</v>
      </c>
      <c r="G18" s="195">
        <v>5000</v>
      </c>
      <c r="H18" s="195">
        <v>5000</v>
      </c>
      <c r="I18" s="195">
        <v>0</v>
      </c>
      <c r="J18" s="195">
        <v>0</v>
      </c>
      <c r="K18" s="195">
        <v>0</v>
      </c>
    </row>
    <row r="19" spans="1:11" ht="29.25" customHeight="1">
      <c r="A19" s="195" t="s">
        <v>32</v>
      </c>
      <c r="B19" s="196" t="s">
        <v>328</v>
      </c>
      <c r="C19" s="195" t="s">
        <v>323</v>
      </c>
      <c r="D19" s="195">
        <v>754</v>
      </c>
      <c r="E19" s="195">
        <v>75412</v>
      </c>
      <c r="F19" s="195">
        <v>4000</v>
      </c>
      <c r="G19" s="195">
        <v>2000</v>
      </c>
      <c r="H19" s="195">
        <v>2000</v>
      </c>
      <c r="I19" s="195">
        <v>0</v>
      </c>
      <c r="J19" s="195">
        <v>0</v>
      </c>
      <c r="K19" s="195">
        <v>0</v>
      </c>
    </row>
    <row r="20" spans="1:11" ht="30">
      <c r="A20" s="195" t="s">
        <v>92</v>
      </c>
      <c r="B20" s="196" t="s">
        <v>329</v>
      </c>
      <c r="C20" s="195" t="s">
        <v>323</v>
      </c>
      <c r="D20" s="195">
        <v>754</v>
      </c>
      <c r="E20" s="195">
        <v>75412</v>
      </c>
      <c r="F20" s="195">
        <v>20000</v>
      </c>
      <c r="G20" s="195">
        <v>20000</v>
      </c>
      <c r="H20" s="195">
        <v>0</v>
      </c>
      <c r="I20" s="195">
        <v>0</v>
      </c>
      <c r="J20" s="195">
        <v>0</v>
      </c>
      <c r="K20" s="195">
        <v>0</v>
      </c>
    </row>
    <row r="21" spans="1:11" ht="60">
      <c r="A21" s="195" t="s">
        <v>94</v>
      </c>
      <c r="B21" s="196" t="s">
        <v>330</v>
      </c>
      <c r="C21" s="195" t="s">
        <v>323</v>
      </c>
      <c r="D21" s="195">
        <v>801</v>
      </c>
      <c r="E21" s="195">
        <v>80101</v>
      </c>
      <c r="F21" s="195">
        <v>1000</v>
      </c>
      <c r="G21" s="195">
        <v>1000</v>
      </c>
      <c r="H21" s="195">
        <v>0</v>
      </c>
      <c r="I21" s="195">
        <v>0</v>
      </c>
      <c r="J21" s="195">
        <v>0</v>
      </c>
      <c r="K21" s="195">
        <v>0</v>
      </c>
    </row>
    <row r="22" spans="1:11" ht="45">
      <c r="A22" s="195" t="s">
        <v>96</v>
      </c>
      <c r="B22" s="196" t="s">
        <v>331</v>
      </c>
      <c r="C22" s="197" t="s">
        <v>332</v>
      </c>
      <c r="D22" s="195">
        <v>801</v>
      </c>
      <c r="E22" s="195">
        <v>80101</v>
      </c>
      <c r="F22" s="195">
        <v>4000</v>
      </c>
      <c r="G22" s="195">
        <v>4000</v>
      </c>
      <c r="H22" s="195">
        <v>0</v>
      </c>
      <c r="I22" s="195">
        <v>0</v>
      </c>
      <c r="J22" s="195">
        <v>0</v>
      </c>
      <c r="K22" s="195">
        <v>0</v>
      </c>
    </row>
    <row r="23" spans="1:11" ht="45">
      <c r="A23" s="195" t="s">
        <v>99</v>
      </c>
      <c r="B23" s="196" t="s">
        <v>333</v>
      </c>
      <c r="C23" s="197" t="s">
        <v>334</v>
      </c>
      <c r="D23" s="195">
        <v>801</v>
      </c>
      <c r="E23" s="195">
        <v>80101</v>
      </c>
      <c r="F23" s="195">
        <v>10000</v>
      </c>
      <c r="G23" s="195">
        <v>10000</v>
      </c>
      <c r="H23" s="195">
        <v>0</v>
      </c>
      <c r="I23" s="195">
        <v>0</v>
      </c>
      <c r="J23" s="195">
        <v>0</v>
      </c>
      <c r="K23" s="195">
        <f>-A2419</f>
        <v>0</v>
      </c>
    </row>
    <row r="24" spans="1:11" ht="45">
      <c r="A24" s="195" t="s">
        <v>100</v>
      </c>
      <c r="B24" s="198" t="s">
        <v>335</v>
      </c>
      <c r="C24" s="197" t="s">
        <v>336</v>
      </c>
      <c r="D24" s="195">
        <v>801</v>
      </c>
      <c r="E24" s="195">
        <v>80101</v>
      </c>
      <c r="F24" s="195">
        <v>10000</v>
      </c>
      <c r="G24" s="195">
        <v>10000</v>
      </c>
      <c r="H24" s="195">
        <v>0</v>
      </c>
      <c r="I24" s="195">
        <v>0</v>
      </c>
      <c r="J24" s="195">
        <v>0</v>
      </c>
      <c r="K24" s="195">
        <v>0</v>
      </c>
    </row>
    <row r="25" spans="1:11" ht="45">
      <c r="A25" s="195" t="s">
        <v>101</v>
      </c>
      <c r="B25" s="198" t="s">
        <v>337</v>
      </c>
      <c r="C25" s="197" t="s">
        <v>338</v>
      </c>
      <c r="D25" s="195">
        <v>801</v>
      </c>
      <c r="E25" s="195">
        <v>80101</v>
      </c>
      <c r="F25" s="195">
        <v>22000</v>
      </c>
      <c r="G25" s="195">
        <v>22000</v>
      </c>
      <c r="H25" s="195">
        <v>0</v>
      </c>
      <c r="I25" s="195">
        <v>0</v>
      </c>
      <c r="J25" s="195">
        <v>0</v>
      </c>
      <c r="K25" s="195">
        <v>0</v>
      </c>
    </row>
    <row r="26" spans="1:11" ht="45">
      <c r="A26" s="195" t="s">
        <v>102</v>
      </c>
      <c r="B26" s="198" t="s">
        <v>339</v>
      </c>
      <c r="C26" s="197" t="s">
        <v>340</v>
      </c>
      <c r="D26" s="195">
        <v>801</v>
      </c>
      <c r="E26" s="195">
        <v>80101</v>
      </c>
      <c r="F26" s="195">
        <v>4000</v>
      </c>
      <c r="G26" s="195">
        <v>4000</v>
      </c>
      <c r="H26" s="195">
        <v>0</v>
      </c>
      <c r="I26" s="195">
        <v>0</v>
      </c>
      <c r="J26" s="195">
        <v>0</v>
      </c>
      <c r="K26" s="195">
        <v>0</v>
      </c>
    </row>
    <row r="27" spans="1:11" ht="60">
      <c r="A27" s="195" t="s">
        <v>103</v>
      </c>
      <c r="B27" s="198" t="s">
        <v>341</v>
      </c>
      <c r="C27" s="195" t="s">
        <v>323</v>
      </c>
      <c r="D27" s="195">
        <v>801</v>
      </c>
      <c r="E27" s="195">
        <v>80101</v>
      </c>
      <c r="F27" s="195">
        <v>20000</v>
      </c>
      <c r="G27" s="195">
        <v>20000</v>
      </c>
      <c r="H27" s="195">
        <v>0</v>
      </c>
      <c r="I27" s="195">
        <v>0</v>
      </c>
      <c r="J27" s="195">
        <v>0</v>
      </c>
      <c r="K27" s="195">
        <v>0</v>
      </c>
    </row>
    <row r="28" spans="1:11" ht="30">
      <c r="A28" s="195" t="s">
        <v>104</v>
      </c>
      <c r="B28" s="198" t="s">
        <v>342</v>
      </c>
      <c r="C28" s="195" t="s">
        <v>323</v>
      </c>
      <c r="D28" s="195">
        <v>801</v>
      </c>
      <c r="E28" s="195">
        <v>80101</v>
      </c>
      <c r="F28" s="195">
        <v>65000</v>
      </c>
      <c r="G28" s="195">
        <v>65000</v>
      </c>
      <c r="H28" s="195">
        <v>0</v>
      </c>
      <c r="I28" s="195">
        <v>0</v>
      </c>
      <c r="J28" s="195">
        <v>0</v>
      </c>
      <c r="K28" s="195">
        <v>0</v>
      </c>
    </row>
    <row r="29" spans="1:11" ht="60">
      <c r="A29" s="195" t="s">
        <v>161</v>
      </c>
      <c r="B29" s="198" t="s">
        <v>343</v>
      </c>
      <c r="C29" s="195" t="s">
        <v>323</v>
      </c>
      <c r="D29" s="195">
        <v>801</v>
      </c>
      <c r="E29" s="195">
        <v>80110</v>
      </c>
      <c r="F29" s="195">
        <v>30000</v>
      </c>
      <c r="G29" s="195">
        <v>30000</v>
      </c>
      <c r="H29" s="195">
        <v>0</v>
      </c>
      <c r="I29" s="195">
        <v>0</v>
      </c>
      <c r="J29" s="195">
        <v>0</v>
      </c>
      <c r="K29" s="195">
        <v>0</v>
      </c>
    </row>
    <row r="30" spans="1:11" ht="30">
      <c r="A30" s="195" t="s">
        <v>344</v>
      </c>
      <c r="B30" s="196" t="s">
        <v>345</v>
      </c>
      <c r="C30" s="195" t="s">
        <v>323</v>
      </c>
      <c r="D30" s="195">
        <v>801</v>
      </c>
      <c r="E30" s="195">
        <v>80104</v>
      </c>
      <c r="F30" s="195">
        <v>17500</v>
      </c>
      <c r="G30" s="195">
        <v>17500</v>
      </c>
      <c r="H30" s="195">
        <v>0</v>
      </c>
      <c r="I30" s="195">
        <v>0</v>
      </c>
      <c r="J30" s="195">
        <v>0</v>
      </c>
      <c r="K30" s="195">
        <v>0</v>
      </c>
    </row>
    <row r="31" spans="1:11" ht="15.75">
      <c r="A31" s="195" t="s">
        <v>346</v>
      </c>
      <c r="B31" s="198" t="s">
        <v>347</v>
      </c>
      <c r="C31" s="195" t="s">
        <v>323</v>
      </c>
      <c r="D31" s="195">
        <v>900</v>
      </c>
      <c r="E31" s="195">
        <v>90015</v>
      </c>
      <c r="F31" s="195">
        <v>8000</v>
      </c>
      <c r="G31" s="195">
        <v>8000</v>
      </c>
      <c r="H31" s="195">
        <v>0</v>
      </c>
      <c r="I31" s="195">
        <v>0</v>
      </c>
      <c r="J31" s="195">
        <v>0</v>
      </c>
      <c r="K31" s="195">
        <v>0</v>
      </c>
    </row>
    <row r="32" spans="1:11" ht="15.75">
      <c r="A32" s="195" t="s">
        <v>348</v>
      </c>
      <c r="B32" s="198" t="s">
        <v>349</v>
      </c>
      <c r="C32" s="195" t="s">
        <v>323</v>
      </c>
      <c r="D32" s="195">
        <v>900</v>
      </c>
      <c r="E32" s="195">
        <v>90095</v>
      </c>
      <c r="F32" s="195">
        <v>12000</v>
      </c>
      <c r="G32" s="195">
        <v>12000</v>
      </c>
      <c r="H32" s="195">
        <v>0</v>
      </c>
      <c r="I32" s="195">
        <v>0</v>
      </c>
      <c r="J32" s="195">
        <v>0</v>
      </c>
      <c r="K32" s="195">
        <v>0</v>
      </c>
    </row>
    <row r="33" spans="1:11" ht="24.75" customHeight="1">
      <c r="A33" s="195"/>
      <c r="B33" s="197"/>
      <c r="C33" s="199" t="s">
        <v>158</v>
      </c>
      <c r="D33" s="195"/>
      <c r="E33" s="195"/>
      <c r="F33" s="200">
        <f>SUM(F14:F32)</f>
        <v>300500</v>
      </c>
      <c r="G33" s="200">
        <f>SUM(G14:G32)</f>
        <v>293500</v>
      </c>
      <c r="H33" s="200">
        <f>SUM(H14:H32)</f>
        <v>7000</v>
      </c>
      <c r="I33" s="201">
        <v>0</v>
      </c>
      <c r="J33" s="201">
        <v>0</v>
      </c>
      <c r="K33" s="201">
        <f>-J328</f>
        <v>0</v>
      </c>
    </row>
    <row r="34" spans="1:11" ht="15.75">
      <c r="A34" s="202"/>
      <c r="B34" s="203"/>
      <c r="C34" s="202"/>
      <c r="D34" s="202"/>
      <c r="E34" s="202"/>
      <c r="F34" s="202"/>
      <c r="G34" s="202"/>
      <c r="H34" s="202"/>
      <c r="I34" s="202"/>
      <c r="J34" s="202"/>
      <c r="K34" s="202"/>
    </row>
  </sheetData>
  <mergeCells count="12">
    <mergeCell ref="A6:J7"/>
    <mergeCell ref="A10:A12"/>
    <mergeCell ref="B10:B12"/>
    <mergeCell ref="C10:C12"/>
    <mergeCell ref="D10:D12"/>
    <mergeCell ref="E10:E12"/>
    <mergeCell ref="F10:F12"/>
    <mergeCell ref="G10:K10"/>
    <mergeCell ref="G11:G12"/>
    <mergeCell ref="H11:H12"/>
    <mergeCell ref="I11:I12"/>
    <mergeCell ref="J11:K11"/>
  </mergeCells>
  <printOptions/>
  <pageMargins left="0.22" right="0.28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6"/>
  <sheetViews>
    <sheetView zoomScale="75" zoomScaleNormal="75" workbookViewId="0" topLeftCell="A1">
      <selection activeCell="K27" sqref="K27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875" style="1" customWidth="1"/>
    <col min="5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3.00390625" style="1" customWidth="1"/>
    <col min="10" max="10" width="12.375" style="1" customWidth="1"/>
    <col min="11" max="11" width="7.875" style="1" bestFit="1" customWidth="1"/>
    <col min="12" max="12" width="7.625" style="1" bestFit="1" customWidth="1"/>
    <col min="13" max="14" width="8.375" style="1" customWidth="1"/>
    <col min="15" max="15" width="9.1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152" customFormat="1" ht="12">
      <c r="P1" s="152" t="s">
        <v>350</v>
      </c>
    </row>
    <row r="2" s="152" customFormat="1" ht="16.5" customHeight="1">
      <c r="P2" s="152" t="s">
        <v>202</v>
      </c>
    </row>
    <row r="3" spans="8:16" s="152" customFormat="1" ht="12">
      <c r="H3" s="189"/>
      <c r="I3" s="189"/>
      <c r="P3" s="152" t="s">
        <v>74</v>
      </c>
    </row>
    <row r="4" s="152" customFormat="1" ht="15" customHeight="1">
      <c r="P4" s="152" t="s">
        <v>319</v>
      </c>
    </row>
    <row r="5" ht="15" customHeight="1"/>
    <row r="6" spans="1:17" ht="15" customHeight="1">
      <c r="A6" s="247" t="s">
        <v>37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</row>
    <row r="7" spans="1:17" ht="1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</row>
    <row r="9" ht="15.75">
      <c r="R9" s="3" t="s">
        <v>4</v>
      </c>
    </row>
    <row r="10" spans="1:18" s="25" customFormat="1" ht="24.75" customHeight="1">
      <c r="A10" s="244" t="s">
        <v>1</v>
      </c>
      <c r="B10" s="244" t="s">
        <v>63</v>
      </c>
      <c r="C10" s="244" t="s">
        <v>38</v>
      </c>
      <c r="D10" s="244" t="s">
        <v>8</v>
      </c>
      <c r="E10" s="244" t="s">
        <v>9</v>
      </c>
      <c r="F10" s="252" t="s">
        <v>39</v>
      </c>
      <c r="G10" s="253"/>
      <c r="H10" s="244" t="s">
        <v>40</v>
      </c>
      <c r="I10" s="244" t="s">
        <v>351</v>
      </c>
      <c r="J10" s="244" t="s">
        <v>41</v>
      </c>
      <c r="K10" s="249" t="s">
        <v>66</v>
      </c>
      <c r="L10" s="251"/>
      <c r="M10" s="251"/>
      <c r="N10" s="251"/>
      <c r="O10" s="250"/>
      <c r="P10" s="244" t="s">
        <v>73</v>
      </c>
      <c r="Q10" s="244" t="s">
        <v>352</v>
      </c>
      <c r="R10" s="244" t="s">
        <v>353</v>
      </c>
    </row>
    <row r="11" spans="1:18" s="25" customFormat="1" ht="53.25" customHeight="1">
      <c r="A11" s="245"/>
      <c r="B11" s="245"/>
      <c r="C11" s="245"/>
      <c r="D11" s="245"/>
      <c r="E11" s="245"/>
      <c r="F11" s="244" t="s">
        <v>64</v>
      </c>
      <c r="G11" s="244" t="s">
        <v>65</v>
      </c>
      <c r="H11" s="245"/>
      <c r="I11" s="245"/>
      <c r="J11" s="245"/>
      <c r="K11" s="244" t="s">
        <v>49</v>
      </c>
      <c r="L11" s="244" t="s">
        <v>16</v>
      </c>
      <c r="M11" s="244" t="s">
        <v>50</v>
      </c>
      <c r="N11" s="249" t="s">
        <v>51</v>
      </c>
      <c r="O11" s="250"/>
      <c r="P11" s="245"/>
      <c r="Q11" s="245"/>
      <c r="R11" s="245"/>
    </row>
    <row r="12" spans="1:18" s="25" customFormat="1" ht="28.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2" t="s">
        <v>320</v>
      </c>
      <c r="O12" s="22" t="s">
        <v>321</v>
      </c>
      <c r="P12" s="246"/>
      <c r="Q12" s="246"/>
      <c r="R12" s="246"/>
    </row>
    <row r="13" spans="1:18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</row>
    <row r="14" spans="1:18" s="2" customFormat="1" ht="33.75" customHeight="1">
      <c r="A14" s="204" t="s">
        <v>27</v>
      </c>
      <c r="B14" s="205" t="s">
        <v>354</v>
      </c>
      <c r="C14" s="206" t="s">
        <v>323</v>
      </c>
      <c r="D14" s="206">
        <v>10</v>
      </c>
      <c r="E14" s="207" t="s">
        <v>108</v>
      </c>
      <c r="F14" s="204">
        <v>2003</v>
      </c>
      <c r="G14" s="204">
        <v>2006</v>
      </c>
      <c r="H14" s="208">
        <v>521000</v>
      </c>
      <c r="I14" s="208">
        <v>144000</v>
      </c>
      <c r="J14" s="208">
        <v>377000</v>
      </c>
      <c r="K14" s="208"/>
      <c r="L14" s="208">
        <v>377000</v>
      </c>
      <c r="M14" s="208"/>
      <c r="N14" s="42"/>
      <c r="O14" s="42"/>
      <c r="P14" s="42"/>
      <c r="Q14" s="42"/>
      <c r="R14" s="42"/>
    </row>
    <row r="16" ht="15.75">
      <c r="P16" s="4"/>
    </row>
  </sheetData>
  <mergeCells count="20">
    <mergeCell ref="A10:A12"/>
    <mergeCell ref="B10:B12"/>
    <mergeCell ref="A6:Q7"/>
    <mergeCell ref="C10:C12"/>
    <mergeCell ref="K10:O10"/>
    <mergeCell ref="P10:P12"/>
    <mergeCell ref="D10:D12"/>
    <mergeCell ref="E10:E12"/>
    <mergeCell ref="F10:G10"/>
    <mergeCell ref="H10:H12"/>
    <mergeCell ref="Q10:Q12"/>
    <mergeCell ref="R10:R12"/>
    <mergeCell ref="F11:F12"/>
    <mergeCell ref="G11:G12"/>
    <mergeCell ref="K11:K12"/>
    <mergeCell ref="L11:L12"/>
    <mergeCell ref="M11:M12"/>
    <mergeCell ref="N11:O11"/>
    <mergeCell ref="I10:I12"/>
    <mergeCell ref="J10:J12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workbookViewId="0" topLeftCell="A1">
      <selection activeCell="H16" sqref="H16"/>
    </sheetView>
  </sheetViews>
  <sheetFormatPr defaultColWidth="9.00390625" defaultRowHeight="12.75"/>
  <cols>
    <col min="1" max="1" width="4.00390625" style="1" bestFit="1" customWidth="1"/>
    <col min="2" max="2" width="7.125" style="1" bestFit="1" customWidth="1"/>
    <col min="3" max="3" width="33.25390625" style="1" bestFit="1" customWidth="1"/>
    <col min="4" max="4" width="12.625" style="1" bestFit="1" customWidth="1"/>
    <col min="5" max="5" width="25.375" style="1" bestFit="1" customWidth="1"/>
    <col min="6" max="6" width="9.125" style="1" bestFit="1" customWidth="1"/>
    <col min="7" max="7" width="12.625" style="1" bestFit="1" customWidth="1"/>
    <col min="8" max="16384" width="9.125" style="1" customWidth="1"/>
  </cols>
  <sheetData>
    <row r="1" s="152" customFormat="1" ht="12">
      <c r="E1" s="152" t="s">
        <v>44</v>
      </c>
    </row>
    <row r="2" spans="3:5" s="152" customFormat="1" ht="12">
      <c r="C2" s="151"/>
      <c r="D2" s="151"/>
      <c r="E2" s="152" t="s">
        <v>202</v>
      </c>
    </row>
    <row r="3" s="152" customFormat="1" ht="12">
      <c r="E3" s="152" t="s">
        <v>74</v>
      </c>
    </row>
    <row r="4" s="152" customFormat="1" ht="12">
      <c r="E4" s="152" t="s">
        <v>204</v>
      </c>
    </row>
    <row r="6" spans="1:7" ht="15.75">
      <c r="A6" s="239" t="s">
        <v>355</v>
      </c>
      <c r="B6" s="239"/>
      <c r="C6" s="239"/>
      <c r="D6" s="239"/>
      <c r="E6" s="239"/>
      <c r="F6" s="239"/>
      <c r="G6" s="239"/>
    </row>
    <row r="8" spans="6:7" ht="15.75">
      <c r="F8" s="3"/>
      <c r="G8" s="3" t="s">
        <v>4</v>
      </c>
    </row>
    <row r="9" spans="1:7" s="29" customFormat="1" ht="68.25" customHeight="1">
      <c r="A9" s="22" t="s">
        <v>1</v>
      </c>
      <c r="B9" s="22" t="s">
        <v>43</v>
      </c>
      <c r="C9" s="39" t="s">
        <v>356</v>
      </c>
      <c r="D9" s="39" t="s">
        <v>357</v>
      </c>
      <c r="E9" s="22" t="s">
        <v>54</v>
      </c>
      <c r="F9" s="22" t="s">
        <v>55</v>
      </c>
      <c r="G9" s="39" t="s">
        <v>358</v>
      </c>
    </row>
    <row r="10" spans="1:7" s="17" customFormat="1" ht="11.25" customHeight="1">
      <c r="A10" s="16">
        <v>1</v>
      </c>
      <c r="B10" s="16">
        <v>2</v>
      </c>
      <c r="C10" s="16">
        <v>3</v>
      </c>
      <c r="D10" s="22">
        <v>4</v>
      </c>
      <c r="E10" s="16">
        <v>5</v>
      </c>
      <c r="F10" s="16">
        <v>6</v>
      </c>
      <c r="G10" s="16">
        <v>7</v>
      </c>
    </row>
    <row r="11" spans="1:7" ht="18.75" customHeight="1">
      <c r="A11" s="199" t="s">
        <v>27</v>
      </c>
      <c r="B11" s="199">
        <v>801</v>
      </c>
      <c r="C11" s="168" t="s">
        <v>359</v>
      </c>
      <c r="D11" s="168">
        <f>SUM(D12:D13)</f>
        <v>10038</v>
      </c>
      <c r="E11" s="168">
        <f>SUM(E12:E13)</f>
        <v>42298</v>
      </c>
      <c r="F11" s="168">
        <f>SUM(F12:F13)</f>
        <v>52336</v>
      </c>
      <c r="G11" s="168">
        <v>0</v>
      </c>
    </row>
    <row r="12" spans="1:7" ht="19.5" customHeight="1">
      <c r="A12" s="6"/>
      <c r="B12" s="209">
        <v>80101</v>
      </c>
      <c r="C12" s="69" t="s">
        <v>130</v>
      </c>
      <c r="D12" s="6">
        <v>7011</v>
      </c>
      <c r="E12" s="6">
        <v>28298</v>
      </c>
      <c r="F12" s="6">
        <v>35309</v>
      </c>
      <c r="G12" s="6">
        <v>0</v>
      </c>
    </row>
    <row r="13" spans="1:7" ht="19.5" customHeight="1">
      <c r="A13" s="6"/>
      <c r="B13" s="209">
        <v>80110</v>
      </c>
      <c r="C13" s="69" t="s">
        <v>132</v>
      </c>
      <c r="D13" s="6">
        <v>3027</v>
      </c>
      <c r="E13" s="6">
        <v>14000</v>
      </c>
      <c r="F13" s="6">
        <v>17027</v>
      </c>
      <c r="G13" s="6">
        <v>0</v>
      </c>
    </row>
    <row r="14" ht="15.75">
      <c r="B14" s="30"/>
    </row>
    <row r="15" ht="15.75">
      <c r="E15" s="4"/>
    </row>
  </sheetData>
  <mergeCells count="1">
    <mergeCell ref="A6:G6"/>
  </mergeCells>
  <printOptions/>
  <pageMargins left="0.34" right="0.36" top="0.3937007874015748" bottom="0.7874015748031497" header="0.3937007874015748" footer="0.5118110236220472"/>
  <pageSetup horizontalDpi="300" verticalDpi="300" orientation="landscape" paperSize="9" r:id="rId1"/>
  <headerFooter alignWithMargins="0">
    <oddFooter>&amp;Cstrona 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6" sqref="D16"/>
    </sheetView>
  </sheetViews>
  <sheetFormatPr defaultColWidth="9.00390625" defaultRowHeight="12.75"/>
  <cols>
    <col min="1" max="1" width="3.375" style="1" bestFit="1" customWidth="1"/>
    <col min="2" max="2" width="10.75390625" style="1" bestFit="1" customWidth="1"/>
    <col min="3" max="3" width="23.875" style="1" bestFit="1" customWidth="1"/>
    <col min="4" max="4" width="14.00390625" style="1" customWidth="1"/>
    <col min="5" max="5" width="9.125" style="1" bestFit="1" customWidth="1"/>
    <col min="6" max="6" width="24.125" style="1" bestFit="1" customWidth="1"/>
    <col min="7" max="7" width="6.75390625" style="1" bestFit="1" customWidth="1"/>
    <col min="8" max="16384" width="9.125" style="1" customWidth="1"/>
  </cols>
  <sheetData>
    <row r="1" s="152" customFormat="1" ht="12">
      <c r="F1" s="152" t="s">
        <v>45</v>
      </c>
    </row>
    <row r="2" spans="3:6" s="152" customFormat="1" ht="12">
      <c r="C2" s="151"/>
      <c r="D2" s="151"/>
      <c r="E2" s="151"/>
      <c r="F2" s="152" t="s">
        <v>202</v>
      </c>
    </row>
    <row r="3" s="152" customFormat="1" ht="12">
      <c r="F3" s="152" t="s">
        <v>360</v>
      </c>
    </row>
    <row r="4" s="152" customFormat="1" ht="12">
      <c r="F4" s="152" t="s">
        <v>319</v>
      </c>
    </row>
    <row r="6" spans="1:7" ht="15.75">
      <c r="A6" s="239" t="s">
        <v>67</v>
      </c>
      <c r="B6" s="239"/>
      <c r="C6" s="239"/>
      <c r="D6" s="239"/>
      <c r="E6" s="239"/>
      <c r="F6" s="239"/>
      <c r="G6" s="239"/>
    </row>
    <row r="8" spans="6:7" ht="15.75">
      <c r="F8" s="3"/>
      <c r="G8" s="3" t="s">
        <v>4</v>
      </c>
    </row>
    <row r="9" spans="1:7" s="29" customFormat="1" ht="38.25">
      <c r="A9" s="22" t="s">
        <v>1</v>
      </c>
      <c r="B9" s="22" t="s">
        <v>43</v>
      </c>
      <c r="C9" s="22" t="s">
        <v>68</v>
      </c>
      <c r="D9" s="22" t="s">
        <v>52</v>
      </c>
      <c r="E9" s="22" t="s">
        <v>54</v>
      </c>
      <c r="F9" s="22" t="s">
        <v>55</v>
      </c>
      <c r="G9" s="22" t="s">
        <v>53</v>
      </c>
    </row>
    <row r="10" spans="1:7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 ht="48" customHeight="1">
      <c r="A11" s="13"/>
      <c r="B11" s="14" t="s">
        <v>58</v>
      </c>
      <c r="C11" s="210" t="s">
        <v>56</v>
      </c>
      <c r="D11" s="210">
        <v>363402</v>
      </c>
      <c r="E11" s="13">
        <v>70000</v>
      </c>
      <c r="F11" s="13">
        <v>433402</v>
      </c>
      <c r="G11" s="10" t="s">
        <v>361</v>
      </c>
      <c r="H11" s="48"/>
    </row>
    <row r="12" spans="3:5" s="48" customFormat="1" ht="15.75">
      <c r="C12" s="83"/>
      <c r="E12" s="103"/>
    </row>
    <row r="13" spans="3:5" s="48" customFormat="1" ht="15.75">
      <c r="C13" s="211"/>
      <c r="E13" s="103"/>
    </row>
  </sheetData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portrait" paperSize="9" r:id="rId1"/>
  <headerFooter alignWithMargins="0">
    <oddFooter>&amp;Cstrona 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18" sqref="H18:H19"/>
    </sheetView>
  </sheetViews>
  <sheetFormatPr defaultColWidth="9.00390625" defaultRowHeight="12.75"/>
  <cols>
    <col min="1" max="1" width="3.875" style="40" bestFit="1" customWidth="1"/>
    <col min="2" max="2" width="18.625" style="40" bestFit="1" customWidth="1"/>
    <col min="3" max="3" width="4.75390625" style="40" bestFit="1" customWidth="1"/>
    <col min="4" max="4" width="6.75390625" style="40" bestFit="1" customWidth="1"/>
    <col min="5" max="5" width="16.875" style="40" bestFit="1" customWidth="1"/>
    <col min="6" max="6" width="6.625" style="40" bestFit="1" customWidth="1"/>
    <col min="7" max="7" width="24.125" style="40" bestFit="1" customWidth="1"/>
    <col min="8" max="8" width="18.75390625" style="40" bestFit="1" customWidth="1"/>
    <col min="9" max="16384" width="9.125" style="40" customWidth="1"/>
  </cols>
  <sheetData>
    <row r="1" s="152" customFormat="1" ht="12">
      <c r="G1" s="152" t="s">
        <v>46</v>
      </c>
    </row>
    <row r="2" s="152" customFormat="1" ht="12">
      <c r="G2" s="152" t="s">
        <v>202</v>
      </c>
    </row>
    <row r="3" s="152" customFormat="1" ht="12">
      <c r="G3" s="152" t="s">
        <v>74</v>
      </c>
    </row>
    <row r="4" s="152" customFormat="1" ht="12">
      <c r="G4" s="152" t="s">
        <v>204</v>
      </c>
    </row>
    <row r="5" ht="22.5" customHeight="1"/>
    <row r="6" spans="1:8" ht="29.25" customHeight="1">
      <c r="A6" s="254" t="s">
        <v>362</v>
      </c>
      <c r="B6" s="254"/>
      <c r="C6" s="254"/>
      <c r="D6" s="254"/>
      <c r="E6" s="254"/>
      <c r="F6" s="254"/>
      <c r="G6" s="254"/>
      <c r="H6" s="254"/>
    </row>
    <row r="7" ht="18.75" customHeight="1">
      <c r="H7" s="178" t="s">
        <v>4</v>
      </c>
    </row>
    <row r="8" spans="1:8" ht="12.75">
      <c r="A8" s="242" t="s">
        <v>256</v>
      </c>
      <c r="B8" s="242" t="s">
        <v>363</v>
      </c>
      <c r="C8" s="242" t="s">
        <v>8</v>
      </c>
      <c r="D8" s="242" t="s">
        <v>364</v>
      </c>
      <c r="E8" s="242" t="s">
        <v>365</v>
      </c>
      <c r="F8" s="242" t="s">
        <v>366</v>
      </c>
      <c r="G8" s="242"/>
      <c r="H8" s="242" t="s">
        <v>367</v>
      </c>
    </row>
    <row r="9" spans="1:8" ht="12.75">
      <c r="A9" s="242"/>
      <c r="B9" s="242"/>
      <c r="C9" s="242"/>
      <c r="D9" s="242"/>
      <c r="E9" s="242"/>
      <c r="F9" s="22" t="s">
        <v>12</v>
      </c>
      <c r="G9" s="22" t="s">
        <v>368</v>
      </c>
      <c r="H9" s="242"/>
    </row>
    <row r="10" spans="1:8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8" ht="51">
      <c r="A11" s="5" t="s">
        <v>27</v>
      </c>
      <c r="B11" s="212" t="s">
        <v>369</v>
      </c>
      <c r="C11" s="5">
        <v>750</v>
      </c>
      <c r="D11" s="5">
        <v>75095</v>
      </c>
      <c r="E11" s="5">
        <v>3000</v>
      </c>
      <c r="F11" s="5" t="s">
        <v>361</v>
      </c>
      <c r="G11" s="5" t="s">
        <v>361</v>
      </c>
      <c r="H11" s="212" t="s">
        <v>370</v>
      </c>
    </row>
    <row r="12" spans="1:8" ht="38.25">
      <c r="A12" s="5" t="s">
        <v>28</v>
      </c>
      <c r="B12" s="212" t="s">
        <v>371</v>
      </c>
      <c r="C12" s="5">
        <v>801</v>
      </c>
      <c r="D12" s="5">
        <v>80113</v>
      </c>
      <c r="E12" s="5">
        <v>13040</v>
      </c>
      <c r="F12" s="5" t="s">
        <v>361</v>
      </c>
      <c r="G12" s="5" t="s">
        <v>361</v>
      </c>
      <c r="H12" s="212" t="s">
        <v>372</v>
      </c>
    </row>
    <row r="13" spans="1:8" ht="38.25">
      <c r="A13" s="5" t="s">
        <v>29</v>
      </c>
      <c r="B13" s="212" t="s">
        <v>373</v>
      </c>
      <c r="C13" s="5">
        <v>851</v>
      </c>
      <c r="D13" s="5">
        <v>85195</v>
      </c>
      <c r="E13" s="5">
        <v>800</v>
      </c>
      <c r="F13" s="5" t="s">
        <v>361</v>
      </c>
      <c r="G13" s="5" t="s">
        <v>361</v>
      </c>
      <c r="H13" s="212" t="s">
        <v>374</v>
      </c>
    </row>
    <row r="14" spans="1:8" ht="12.75">
      <c r="A14" s="28"/>
      <c r="B14" s="213" t="s">
        <v>375</v>
      </c>
      <c r="C14" s="28"/>
      <c r="D14" s="28"/>
      <c r="E14" s="213">
        <v>16840</v>
      </c>
      <c r="F14" s="28"/>
      <c r="G14" s="28"/>
      <c r="H14" s="28"/>
    </row>
    <row r="16" ht="14.25" customHeight="1"/>
  </sheetData>
  <mergeCells count="8">
    <mergeCell ref="A6:H6"/>
    <mergeCell ref="A8:A9"/>
    <mergeCell ref="B8:B9"/>
    <mergeCell ref="C8:C9"/>
    <mergeCell ref="D8:D9"/>
    <mergeCell ref="E8:E9"/>
    <mergeCell ref="F8:G8"/>
    <mergeCell ref="H8:H9"/>
  </mergeCells>
  <printOptions/>
  <pageMargins left="0.7874015748031497" right="0.71" top="0.41" bottom="0.7874015748031497" header="0.41" footer="0.5118110236220472"/>
  <pageSetup horizontalDpi="300" verticalDpi="300" orientation="portrait" paperSize="9" r:id="rId1"/>
  <headerFooter alignWithMargins="0">
    <oddFooter>&amp;Cstrona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xxx</cp:lastModifiedBy>
  <cp:lastPrinted>2006-03-15T07:22:48Z</cp:lastPrinted>
  <dcterms:created xsi:type="dcterms:W3CDTF">2000-10-09T19:11:55Z</dcterms:created>
  <dcterms:modified xsi:type="dcterms:W3CDTF">2007-03-15T10:28:51Z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